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erima.local\課共有\人事戦略担当部\人材育成課\03 職場環境係\08_健康診断・人間ドックなど\01_健康診断\01_区長部局健診\01_各種健診\R8\000_プロポーザル\03_契約審査委員会\01_付議（9月28日）\01_提出書類（※起案添付書類兼ねる）\★提出後修正\"/>
    </mc:Choice>
  </mc:AlternateContent>
  <xr:revisionPtr revIDLastSave="0" documentId="13_ncr:1_{4E63A9CB-91EB-450D-923C-49E3CB13239F}" xr6:coauthVersionLast="47" xr6:coauthVersionMax="47" xr10:uidLastSave="{00000000-0000-0000-0000-000000000000}"/>
  <bookViews>
    <workbookView xWindow="14295" yWindow="-16200" windowWidth="14610" windowHeight="15585" xr2:uid="{00000000-000D-0000-FFFF-FFFF00000000}"/>
  </bookViews>
  <sheets>
    <sheet name="単価見積書" sheetId="1" r:id="rId1"/>
  </sheets>
  <definedNames>
    <definedName name="_xlnm.Print_Area" localSheetId="0">単価見積書!$A$1:$E$282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7" i="1" l="1"/>
  <c r="B250" i="1" s="1"/>
  <c r="E238" i="1"/>
  <c r="B243" i="1" s="1"/>
  <c r="E226" i="1"/>
  <c r="E210" i="1"/>
  <c r="B213" i="1" s="1"/>
  <c r="E200" i="1"/>
  <c r="E188" i="1"/>
  <c r="E174" i="1"/>
  <c r="E148" i="1"/>
  <c r="E133" i="1"/>
  <c r="E118" i="1"/>
  <c r="E107" i="1"/>
  <c r="E98" i="1"/>
  <c r="E91" i="1"/>
  <c r="E87" i="1"/>
  <c r="E73" i="1"/>
  <c r="B76" i="1" s="1"/>
  <c r="E61" i="1"/>
  <c r="E56" i="1"/>
  <c r="E51" i="1"/>
  <c r="E46" i="1"/>
  <c r="E42" i="1"/>
  <c r="E36" i="1"/>
  <c r="E31" i="1"/>
  <c r="E86" i="1" l="1"/>
  <c r="E85" i="1"/>
  <c r="E84" i="1"/>
  <c r="E83" i="1"/>
  <c r="E82" i="1"/>
  <c r="E81" i="1"/>
  <c r="E23" i="1"/>
  <c r="E22" i="1"/>
  <c r="E20" i="1"/>
  <c r="E16" i="1"/>
  <c r="E15" i="1"/>
  <c r="E14" i="1"/>
  <c r="E13" i="1"/>
  <c r="E12" i="1"/>
  <c r="E11" i="1"/>
  <c r="E10" i="1"/>
  <c r="E9" i="1"/>
  <c r="B102" i="1" l="1"/>
  <c r="C21" i="1"/>
  <c r="E21" i="1" s="1"/>
  <c r="C18" i="1"/>
  <c r="E18" i="1" s="1"/>
  <c r="C17" i="1"/>
  <c r="E17" i="1" s="1"/>
  <c r="E193" i="1" l="1"/>
  <c r="E167" i="1" l="1"/>
  <c r="E271" i="1" l="1"/>
  <c r="E268" i="1"/>
  <c r="E269" i="1"/>
  <c r="E270" i="1"/>
  <c r="E278" i="1" l="1"/>
  <c r="B280" i="1" s="1"/>
  <c r="F280" i="1" l="1"/>
  <c r="E261" i="1"/>
  <c r="E258" i="1"/>
  <c r="E257" i="1" l="1"/>
  <c r="E256" i="1"/>
  <c r="E255" i="1"/>
  <c r="F213" i="1" l="1"/>
  <c r="E156" i="1"/>
  <c r="E155" i="1"/>
  <c r="E161" i="1"/>
  <c r="E157" i="1"/>
  <c r="E158" i="1"/>
  <c r="E159" i="1"/>
  <c r="E160" i="1"/>
  <c r="E141" i="1"/>
  <c r="E140" i="1"/>
  <c r="E142" i="1"/>
  <c r="E127" i="1"/>
  <c r="E125" i="1"/>
  <c r="E126" i="1"/>
  <c r="E124" i="1"/>
  <c r="B129" i="1" l="1"/>
  <c r="F129" i="1" s="1"/>
  <c r="B144" i="1"/>
  <c r="F144" i="1" s="1"/>
  <c r="B163" i="1"/>
  <c r="F163" i="1" s="1"/>
  <c r="E272" i="1" l="1"/>
  <c r="E181" i="1"/>
  <c r="E180" i="1"/>
  <c r="B183" i="1" s="1"/>
  <c r="F183" i="1" l="1"/>
  <c r="F102" i="1" l="1"/>
  <c r="E265" i="1"/>
  <c r="E262" i="1"/>
  <c r="B274" i="1" l="1"/>
  <c r="F274" i="1" s="1"/>
  <c r="F250" i="1"/>
  <c r="F243" i="1"/>
  <c r="E232" i="1"/>
  <c r="B234" i="1" s="1"/>
  <c r="E220" i="1"/>
  <c r="E219" i="1"/>
  <c r="E217" i="1"/>
  <c r="B222" i="1" s="1"/>
  <c r="E199" i="1"/>
  <c r="B206" i="1" s="1"/>
  <c r="E187" i="1"/>
  <c r="B195" i="1" s="1"/>
  <c r="E106" i="1"/>
  <c r="B114" i="1" s="1"/>
  <c r="F114" i="1" s="1"/>
  <c r="F76" i="1"/>
  <c r="E67" i="1"/>
  <c r="B69" i="1" s="1"/>
  <c r="E19" i="1"/>
  <c r="B25" i="1" s="1"/>
  <c r="B282" i="1" l="1"/>
  <c r="F234" i="1"/>
  <c r="F222" i="1"/>
  <c r="F206" i="1"/>
  <c r="F195" i="1"/>
  <c r="F69" i="1"/>
  <c r="F25" i="1" l="1"/>
</calcChain>
</file>

<file path=xl/sharedStrings.xml><?xml version="1.0" encoding="utf-8"?>
<sst xmlns="http://schemas.openxmlformats.org/spreadsheetml/2006/main" count="448" uniqueCount="232">
  <si>
    <t>１　職員定期健康診断　</t>
  </si>
  <si>
    <t>(１)第一次健康診断・雇入れ時の健康診断（新規採用職員）</t>
  </si>
  <si>
    <t>項  　目</t>
  </si>
  <si>
    <t>内　　容</t>
  </si>
  <si>
    <t>金　　額</t>
  </si>
  <si>
    <t>１　身体計測</t>
  </si>
  <si>
    <t>２　問診</t>
  </si>
  <si>
    <t>３　血圧測定</t>
  </si>
  <si>
    <t>４　診察</t>
  </si>
  <si>
    <t>理学的検査</t>
  </si>
  <si>
    <t>５　尿検査</t>
  </si>
  <si>
    <t>蛋白､糖､潜血</t>
  </si>
  <si>
    <t>６　血液検査(一般)</t>
    <phoneticPr fontId="2"/>
  </si>
  <si>
    <t>８　胸部Ｘ線検査</t>
  </si>
  <si>
    <t>９　心電図検査</t>
  </si>
  <si>
    <t>安静時12誘導</t>
  </si>
  <si>
    <t>10　聴力検査</t>
  </si>
  <si>
    <t>1,000Hz・4,000Hz</t>
  </si>
  <si>
    <t>11　聴力検査</t>
  </si>
  <si>
    <t>会話法</t>
  </si>
  <si>
    <t>12　視力検査</t>
  </si>
  <si>
    <t>遠見(５m)・近見(50cm)</t>
  </si>
  <si>
    <t>13　腹囲計測</t>
  </si>
  <si>
    <t>14　その他</t>
  </si>
  <si>
    <t>総合判定および文書作成等</t>
    <phoneticPr fontId="2"/>
  </si>
  <si>
    <t>(２)第二次健康診断(再検査・精密検査)</t>
  </si>
  <si>
    <t>①　脂質異常症に関する検査</t>
  </si>
  <si>
    <t>１　血液検査</t>
  </si>
  <si>
    <t>２　判定および文書作成等</t>
    <phoneticPr fontId="2"/>
  </si>
  <si>
    <r>
      <t>②　糖尿病に関する検査</t>
    </r>
    <r>
      <rPr>
        <sz val="11"/>
        <color rgb="FF000000"/>
        <rFont val="ＭＳ 明朝"/>
        <family val="1"/>
        <charset val="128"/>
      </rPr>
      <t>　＊ＯＧＴＴは実施しない　　　　　　　　　　　　　　　　　　　　　　　　</t>
    </r>
  </si>
  <si>
    <t>項　　目</t>
  </si>
  <si>
    <t>空腹時血糖､ＨｂＡ１ｃ</t>
  </si>
  <si>
    <t>２　判定および文書作成等</t>
  </si>
  <si>
    <t>１　尿検査</t>
  </si>
  <si>
    <t>④　血液検査(一般)に関する検査</t>
  </si>
  <si>
    <t>⑤　肝疾患に関する検査</t>
  </si>
  <si>
    <t>項　  目</t>
  </si>
  <si>
    <t>⑥　呼吸器系疾患に関する検査</t>
  </si>
  <si>
    <t>項 　 目</t>
  </si>
  <si>
    <t>１　問診</t>
  </si>
  <si>
    <t>既往歴､自覚症状､家族歴､生活習慣等</t>
  </si>
  <si>
    <t>２　診察</t>
  </si>
  <si>
    <t>３　胸部Ｘ線撮影</t>
  </si>
  <si>
    <t>４　判定および文書作成等</t>
  </si>
  <si>
    <t>ＣＴ検査</t>
  </si>
  <si>
    <t>１　肺機能検査</t>
  </si>
  <si>
    <t>金　額</t>
  </si>
  <si>
    <t>ＨＢs抗体(精密測定)</t>
  </si>
  <si>
    <t>ＨＣＶ抗体(精密測定)</t>
  </si>
  <si>
    <t>６　ワクチン接種後検査</t>
  </si>
  <si>
    <t>１　質問票による基礎調査</t>
  </si>
  <si>
    <t>２　健康診断</t>
  </si>
  <si>
    <t>(１)調査</t>
  </si>
  <si>
    <t>(２)眼科学的検査</t>
  </si>
  <si>
    <t>(３)筋骨格系に関する検査</t>
  </si>
  <si>
    <t>(４)診察</t>
  </si>
  <si>
    <t>(５)判定および文書作成等</t>
  </si>
  <si>
    <t>内   　 容</t>
  </si>
  <si>
    <t>業務歴､既往歴､自覚症状</t>
  </si>
  <si>
    <t xml:space="preserve"> </t>
    <phoneticPr fontId="2"/>
  </si>
  <si>
    <t>業務歴､自覚症状</t>
  </si>
  <si>
    <t>＊　第二次健康診断</t>
  </si>
  <si>
    <t>２　専門医による診察</t>
  </si>
  <si>
    <t>１　ＣＴ検査</t>
  </si>
  <si>
    <t>２　喀痰細胞診(蓄痰法)</t>
  </si>
  <si>
    <t>１　質問票による基礎調査</t>
    <phoneticPr fontId="2"/>
  </si>
  <si>
    <t>(２)診察</t>
  </si>
  <si>
    <t>(３)生活指導</t>
  </si>
  <si>
    <t xml:space="preserve">(４)判定および文書作成等 </t>
  </si>
  <si>
    <t>３　腰痛体操指導</t>
  </si>
  <si>
    <t>(３)血液検査</t>
  </si>
  <si>
    <t>(４)判定および文書作成等</t>
  </si>
  <si>
    <t>１　１年目接種</t>
  </si>
  <si>
    <t>(１)第１回接種</t>
  </si>
  <si>
    <t>(２)第２回接種</t>
  </si>
  <si>
    <t>２　２年目接種</t>
  </si>
  <si>
    <t>0.5ｍｌ　</t>
  </si>
  <si>
    <t>２　婦人科診察</t>
  </si>
  <si>
    <t>３　細胞診</t>
  </si>
  <si>
    <t>超音波断層撮影</t>
  </si>
  <si>
    <t>経膣エコー</t>
  </si>
  <si>
    <t>２　乳房診察</t>
  </si>
  <si>
    <t>３　乳房Ｘ線撮影
　（マンモグラフィ―）</t>
    <phoneticPr fontId="2"/>
  </si>
  <si>
    <t>項　目</t>
  </si>
  <si>
    <t>訪問カウンセリング</t>
  </si>
  <si>
    <t>４　判定および文書作成等</t>
    <phoneticPr fontId="2"/>
  </si>
  <si>
    <t>単価（税抜）</t>
    <rPh sb="3" eb="4">
      <t>ゼイ</t>
    </rPh>
    <rPh sb="4" eb="5">
      <t>ヌ</t>
    </rPh>
    <phoneticPr fontId="2"/>
  </si>
  <si>
    <t>人数（人）</t>
    <rPh sb="3" eb="4">
      <t>ニン</t>
    </rPh>
    <phoneticPr fontId="2"/>
  </si>
  <si>
    <t>２　大気汚染健康診断</t>
    <phoneticPr fontId="2"/>
  </si>
  <si>
    <t>３　保健所職員等特例検査</t>
    <phoneticPr fontId="2"/>
  </si>
  <si>
    <t>６　鉛健康診断</t>
    <rPh sb="2" eb="3">
      <t>ナマリ</t>
    </rPh>
    <rPh sb="3" eb="5">
      <t>ケンコウ</t>
    </rPh>
    <rPh sb="5" eb="7">
      <t>シンダン</t>
    </rPh>
    <phoneticPr fontId="2"/>
  </si>
  <si>
    <t>７  特定化学物質健康診断</t>
    <rPh sb="3" eb="5">
      <t>トクテイ</t>
    </rPh>
    <rPh sb="5" eb="7">
      <t>カガク</t>
    </rPh>
    <rPh sb="7" eb="9">
      <t>ブッシツ</t>
    </rPh>
    <rPh sb="9" eb="11">
      <t>ケンコウ</t>
    </rPh>
    <rPh sb="11" eb="13">
      <t>シンダン</t>
    </rPh>
    <phoneticPr fontId="2"/>
  </si>
  <si>
    <t>８ 石綿業務従事者健康診断</t>
    <phoneticPr fontId="2"/>
  </si>
  <si>
    <t>９  腰痛健康診断</t>
    <phoneticPr fontId="2"/>
  </si>
  <si>
    <t>10　手指・上肢機能検査　　</t>
    <phoneticPr fontId="2"/>
  </si>
  <si>
    <t>11　風しん抗体検査</t>
    <phoneticPr fontId="2"/>
  </si>
  <si>
    <t>12　破傷風予防接種</t>
    <phoneticPr fontId="2"/>
  </si>
  <si>
    <t>クレアチニン、ｅＧＦＲ</t>
    <phoneticPr fontId="2"/>
  </si>
  <si>
    <t>２　判定および文書作成等</t>
    <phoneticPr fontId="2"/>
  </si>
  <si>
    <t>デジタル撮影</t>
    <phoneticPr fontId="2"/>
  </si>
  <si>
    <t>デジタル撮影</t>
    <rPh sb="4" eb="6">
      <t>サツエイ</t>
    </rPh>
    <phoneticPr fontId="2"/>
  </si>
  <si>
    <t>４　判定および文書作成等</t>
    <phoneticPr fontId="2"/>
  </si>
  <si>
    <t>0.5ｍｌ(通常量)</t>
    <rPh sb="6" eb="8">
      <t>ツウジョウ</t>
    </rPh>
    <rPh sb="8" eb="9">
      <t>リョウ</t>
    </rPh>
    <phoneticPr fontId="2"/>
  </si>
  <si>
    <t>７　判定および文書作成等</t>
    <phoneticPr fontId="2"/>
  </si>
  <si>
    <t>２　判定および文書作成等</t>
    <phoneticPr fontId="2"/>
  </si>
  <si>
    <t>４　判定および文書作成等</t>
    <phoneticPr fontId="2"/>
  </si>
  <si>
    <t>４　Ｂ型肝炎抗体
　　ワクチン接種</t>
    <phoneticPr fontId="2"/>
  </si>
  <si>
    <t>５　Ｂ型肝炎抗体
　　ワクチン接種</t>
    <phoneticPr fontId="2"/>
  </si>
  <si>
    <t>麻しん抗体検査(ＥＩＡ法)</t>
    <phoneticPr fontId="2"/>
  </si>
  <si>
    <t>風しん抗体検査(ＥＩＡ法)</t>
    <phoneticPr fontId="2"/>
  </si>
  <si>
    <t>上肢の運動機能､圧痛点等の検査
その他医師が必要と認める検査</t>
    <phoneticPr fontId="2"/>
  </si>
  <si>
    <t>業務歴､既往歴､自覚症状の有無の調査
※自覚症状については視器および筋・骨格系・ストレスに関する症状</t>
    <phoneticPr fontId="2"/>
  </si>
  <si>
    <t>１ｍｌ(通常量２倍)</t>
    <rPh sb="8" eb="9">
      <t>バイ</t>
    </rPh>
    <phoneticPr fontId="2"/>
  </si>
  <si>
    <t>５m・50㎝
 ～裸眼視力または矯正視力・左右視力～
その他医師が必要と認める検査（斜位検査・立体視機能検査・自覚乱視検査・屈折検査・眼鏡度数(レンズメーター)・調節機能検査）</t>
    <phoneticPr fontId="2"/>
  </si>
  <si>
    <t>デルタアミノレブリン酸</t>
    <phoneticPr fontId="2"/>
  </si>
  <si>
    <t>尿中マンデル酸</t>
    <phoneticPr fontId="2"/>
  </si>
  <si>
    <t>３　胸部Ｘ線撮影</t>
    <phoneticPr fontId="2"/>
  </si>
  <si>
    <t>デジタル撮影</t>
    <phoneticPr fontId="2"/>
  </si>
  <si>
    <t>デジタル撮影　１方向</t>
    <rPh sb="8" eb="10">
      <t>ホウコウ</t>
    </rPh>
    <phoneticPr fontId="2"/>
  </si>
  <si>
    <t>職業性ストレス簡易調査票によるストレス分析・個人結果報告</t>
    <rPh sb="22" eb="24">
      <t>コジン</t>
    </rPh>
    <rPh sb="24" eb="26">
      <t>ケッカ</t>
    </rPh>
    <rPh sb="26" eb="28">
      <t>ホウコク</t>
    </rPh>
    <phoneticPr fontId="2"/>
  </si>
  <si>
    <t>こころの健康診断</t>
    <phoneticPr fontId="2"/>
  </si>
  <si>
    <t>回数（回）</t>
    <rPh sb="0" eb="1">
      <t>カイ</t>
    </rPh>
    <rPh sb="3" eb="4">
      <t>カイ</t>
    </rPh>
    <phoneticPr fontId="2"/>
  </si>
  <si>
    <t>ＣＲＰ､ＲＦ､ＡＳＯ</t>
    <phoneticPr fontId="2"/>
  </si>
  <si>
    <t>臨床心理士による
メンタルヘルスセミナー</t>
    <phoneticPr fontId="2"/>
  </si>
  <si>
    <t xml:space="preserve">１～17の合計金額
　　　×消費税（10％） </t>
    <rPh sb="14" eb="17">
      <t>ショウヒゼイ</t>
    </rPh>
    <phoneticPr fontId="2"/>
  </si>
  <si>
    <r>
      <t>２　血液検査
　</t>
    </r>
    <r>
      <rPr>
        <sz val="10.5"/>
        <color rgb="FF000000"/>
        <rFont val="ＭＳ 明朝"/>
        <family val="1"/>
        <charset val="128"/>
      </rPr>
      <t>(接種前検査を兼ねる)
　(一次健康診断と同時実施)</t>
    </r>
    <phoneticPr fontId="2"/>
  </si>
  <si>
    <r>
      <t xml:space="preserve">３　血液検査
 </t>
    </r>
    <r>
      <rPr>
        <sz val="10.5"/>
        <color rgb="FF000000"/>
        <rFont val="ＭＳ 明朝"/>
        <family val="1"/>
        <charset val="128"/>
      </rPr>
      <t xml:space="preserve"> (Ｃ型肝炎抗体検査)
  (一次健康診断と同時実施)</t>
    </r>
    <phoneticPr fontId="2"/>
  </si>
  <si>
    <r>
      <t>２　血液検査
　</t>
    </r>
    <r>
      <rPr>
        <sz val="10.5"/>
        <color rgb="FF000000"/>
        <rFont val="ＭＳ 明朝"/>
        <family val="1"/>
        <charset val="128"/>
      </rPr>
      <t>(一次健康診断と同時実施)</t>
    </r>
    <phoneticPr fontId="2"/>
  </si>
  <si>
    <r>
      <t>３　胸部Ｘ線撮影
　</t>
    </r>
    <r>
      <rPr>
        <sz val="10.5"/>
        <color rgb="FF000000"/>
        <rFont val="ＭＳ 明朝"/>
        <family val="1"/>
        <charset val="128"/>
      </rPr>
      <t>(一次健康診断と同時実施)</t>
    </r>
    <phoneticPr fontId="2"/>
  </si>
  <si>
    <r>
      <t>１　血液検査
　</t>
    </r>
    <r>
      <rPr>
        <sz val="10.5"/>
        <color rgb="FF000000"/>
        <rFont val="ＭＳ 明朝"/>
        <family val="1"/>
        <charset val="128"/>
      </rPr>
      <t>(一次健康診断と同時実施)</t>
    </r>
    <phoneticPr fontId="2"/>
  </si>
  <si>
    <t>※　あらかじめ入れている人数は変更しないこと。</t>
    <rPh sb="7" eb="8">
      <t>イ</t>
    </rPh>
    <rPh sb="12" eb="14">
      <t>ニンズウ</t>
    </rPh>
    <rPh sb="15" eb="17">
      <t>ヘンコウ</t>
    </rPh>
    <phoneticPr fontId="2"/>
  </si>
  <si>
    <t>単価見積書</t>
    <rPh sb="0" eb="2">
      <t>タンカ</t>
    </rPh>
    <rPh sb="2" eb="5">
      <t>ミツモリショ</t>
    </rPh>
    <phoneticPr fontId="2"/>
  </si>
  <si>
    <t>血色素量､赤血球数､白血球数､血小板数､ヘマトクリット</t>
    <phoneticPr fontId="2"/>
  </si>
  <si>
    <r>
      <t>③　腎疾患に関する検査</t>
    </r>
    <r>
      <rPr>
        <sz val="11"/>
        <color rgb="FF000000"/>
        <rFont val="ＭＳ 明朝"/>
        <family val="1"/>
        <charset val="128"/>
      </rPr>
      <t>　　　　　　　　　　　　　</t>
    </r>
    <rPh sb="2" eb="5">
      <t>ジンシッカン</t>
    </rPh>
    <rPh sb="6" eb="7">
      <t>カン</t>
    </rPh>
    <rPh sb="9" eb="11">
      <t>ケンサ</t>
    </rPh>
    <phoneticPr fontId="2"/>
  </si>
  <si>
    <t>身長､体重､ＢＭＩ、体脂肪測定</t>
    <rPh sb="10" eb="15">
      <t>タイシボウソクテイ</t>
    </rPh>
    <phoneticPr fontId="2"/>
  </si>
  <si>
    <t>業務歴､既往歴、自覚症状､生活習慣等</t>
    <phoneticPr fontId="2"/>
  </si>
  <si>
    <t>中性脂肪､ＨＤＬコレステロール､ＬＤＬコレステロール</t>
    <phoneticPr fontId="2"/>
  </si>
  <si>
    <t>血色素量､赤血球数､白血球数､ヘマトクリット､血小板数</t>
    <phoneticPr fontId="2"/>
  </si>
  <si>
    <t>①　Ｂ型肝炎抗体検査・ワクチン接種、Ｃ型肝炎抗体検査</t>
    <phoneticPr fontId="2"/>
  </si>
  <si>
    <t>②　結核検査</t>
    <rPh sb="2" eb="4">
      <t>ケッカク</t>
    </rPh>
    <phoneticPr fontId="2"/>
  </si>
  <si>
    <t>既往歴､業務歴､自覚症状､家族歴､生活習慣等</t>
    <phoneticPr fontId="2"/>
  </si>
  <si>
    <t>③　麻しん・風しん抗体検査</t>
    <rPh sb="2" eb="3">
      <t>マ</t>
    </rPh>
    <rPh sb="6" eb="7">
      <t>フウ</t>
    </rPh>
    <rPh sb="9" eb="11">
      <t>コウタイ</t>
    </rPh>
    <rPh sb="11" eb="13">
      <t>ケンサ</t>
    </rPh>
    <phoneticPr fontId="2"/>
  </si>
  <si>
    <t>４　情報機器使用職員特例健康診断</t>
    <rPh sb="2" eb="4">
      <t>ジョウホウ</t>
    </rPh>
    <rPh sb="4" eb="6">
      <t>キキ</t>
    </rPh>
    <rPh sb="6" eb="8">
      <t>シヨウ</t>
    </rPh>
    <rPh sb="8" eb="10">
      <t>ショクイン</t>
    </rPh>
    <rPh sb="10" eb="12">
      <t>トクレイ</t>
    </rPh>
    <rPh sb="12" eb="14">
      <t>ケンコウ</t>
    </rPh>
    <rPh sb="14" eb="16">
      <t>シンダン</t>
    </rPh>
    <phoneticPr fontId="2"/>
  </si>
  <si>
    <t>眼位､筋・骨格系等
必要により筋・骨格系に関する視触診､眼位検査（カバーアンカバーテスト）他</t>
    <phoneticPr fontId="2"/>
  </si>
  <si>
    <t>５　有機溶剤健康診断</t>
    <phoneticPr fontId="2"/>
  </si>
  <si>
    <t>１　貧血検査</t>
    <rPh sb="2" eb="6">
      <t>ヒンケツケンサ</t>
    </rPh>
    <phoneticPr fontId="2"/>
  </si>
  <si>
    <t>２　肝機能検査</t>
    <rPh sb="2" eb="7">
      <t>カンキノウケンサ</t>
    </rPh>
    <phoneticPr fontId="2"/>
  </si>
  <si>
    <t>３　腎機能検査</t>
    <rPh sb="2" eb="7">
      <t>ジンキノウケンサ</t>
    </rPh>
    <phoneticPr fontId="2"/>
  </si>
  <si>
    <t>４　神経学的検査</t>
    <rPh sb="2" eb="8">
      <t>シンケイガクテキケンサ</t>
    </rPh>
    <phoneticPr fontId="2"/>
  </si>
  <si>
    <t>２　尿中代謝物の検査</t>
    <phoneticPr fontId="2"/>
  </si>
  <si>
    <t>３　内科診察</t>
    <phoneticPr fontId="2"/>
  </si>
  <si>
    <t>血色素量､赤血球数､白血球数、ヘマトクリット値、血小板数、血清鉄、
総鉄結合能、不飽和鉄結合能、フェリチン</t>
    <phoneticPr fontId="2"/>
  </si>
  <si>
    <t>尿検査(蛋白、糖、潜血）、尿沈渣（早朝尿、来時尿）、クレアチニン、尿素窒素</t>
    <phoneticPr fontId="2"/>
  </si>
  <si>
    <t>３　血液検査</t>
    <phoneticPr fontId="2"/>
  </si>
  <si>
    <t>４　内科診察</t>
    <phoneticPr fontId="2"/>
  </si>
  <si>
    <t>５　判定および文書作成等</t>
    <phoneticPr fontId="2"/>
  </si>
  <si>
    <t>２　血液検査</t>
    <rPh sb="2" eb="6">
      <t>ケツエキケンサ</t>
    </rPh>
    <phoneticPr fontId="2"/>
  </si>
  <si>
    <t>赤血球中のプロトポルフィリンの量の検査</t>
    <phoneticPr fontId="2"/>
  </si>
  <si>
    <t>４　鼻腔検査</t>
    <rPh sb="2" eb="4">
      <t>ビクウ</t>
    </rPh>
    <rPh sb="4" eb="6">
      <t>ケンサ</t>
    </rPh>
    <phoneticPr fontId="2"/>
  </si>
  <si>
    <t>１　喀痰の細胞診</t>
    <rPh sb="2" eb="4">
      <t>カクタン</t>
    </rPh>
    <rPh sb="5" eb="8">
      <t>サイボウシン</t>
    </rPh>
    <phoneticPr fontId="2"/>
  </si>
  <si>
    <t>２　気管支鏡検査</t>
    <rPh sb="2" eb="8">
      <t>キカンシキョウケンサ</t>
    </rPh>
    <phoneticPr fontId="2"/>
  </si>
  <si>
    <t>３　皮膚の病理学的検査</t>
    <rPh sb="2" eb="4">
      <t>ヒフ</t>
    </rPh>
    <rPh sb="5" eb="11">
      <t>ビョウリガクテキケンサ</t>
    </rPh>
    <phoneticPr fontId="2"/>
  </si>
  <si>
    <t>５　肝機能検査</t>
    <rPh sb="2" eb="7">
      <t>カンキノウケンサ</t>
    </rPh>
    <phoneticPr fontId="2"/>
  </si>
  <si>
    <t>６　腎機能検査</t>
    <rPh sb="2" eb="7">
      <t>ジンキノウケンサ</t>
    </rPh>
    <phoneticPr fontId="2"/>
  </si>
  <si>
    <t>７  胸部Ｘ線撮影</t>
    <phoneticPr fontId="2"/>
  </si>
  <si>
    <t>デジタル撮影</t>
  </si>
  <si>
    <t>３　神経学的検査</t>
    <rPh sb="2" eb="8">
      <t>シンケイガクテキケンサ</t>
    </rPh>
    <phoneticPr fontId="2"/>
  </si>
  <si>
    <t>0.5ｍｌ　</t>
    <phoneticPr fontId="2"/>
  </si>
  <si>
    <t>＊　医師が必要と認めた場合に下記の検査を実施</t>
    <rPh sb="5" eb="7">
      <t>ヒツヨウ</t>
    </rPh>
    <rPh sb="8" eb="9">
      <t>ミト</t>
    </rPh>
    <rPh sb="11" eb="13">
      <t>バアイ</t>
    </rPh>
    <rPh sb="20" eb="22">
      <t>ジッシ</t>
    </rPh>
    <phoneticPr fontId="2"/>
  </si>
  <si>
    <t>＊　医師が必要と認めた場合に下記の検査を実施</t>
    <rPh sb="5" eb="7">
      <t>ヒツヨウ</t>
    </rPh>
    <rPh sb="8" eb="9">
      <t>ミト</t>
    </rPh>
    <rPh sb="11" eb="13">
      <t>バアイ</t>
    </rPh>
    <rPh sb="14" eb="16">
      <t>カキ</t>
    </rPh>
    <rPh sb="17" eb="19">
      <t>ケンサ</t>
    </rPh>
    <rPh sb="20" eb="22">
      <t>ジッシ</t>
    </rPh>
    <phoneticPr fontId="2"/>
  </si>
  <si>
    <t>前立腺特異抗原検査(ＰＳＡ)</t>
    <phoneticPr fontId="2"/>
  </si>
  <si>
    <t>＊　医師が必要と認めた場合に下記の検査を実施</t>
    <rPh sb="20" eb="22">
      <t>ジッシ</t>
    </rPh>
    <phoneticPr fontId="2"/>
  </si>
  <si>
    <t>＊　医師が必要と認めた場合に下記の検査を追加</t>
    <rPh sb="20" eb="22">
      <t>ツイカ</t>
    </rPh>
    <phoneticPr fontId="2"/>
  </si>
  <si>
    <t>＊　前年度データとの比較により､医師が必要と認めた場合に下記の検査を実施</t>
    <rPh sb="19" eb="21">
      <t>ヒツヨウ</t>
    </rPh>
    <rPh sb="22" eb="23">
      <t>ミト</t>
    </rPh>
    <rPh sb="28" eb="30">
      <t>カキ</t>
    </rPh>
    <rPh sb="31" eb="33">
      <t>ケンサ</t>
    </rPh>
    <rPh sb="34" eb="36">
      <t>ジッシ</t>
    </rPh>
    <phoneticPr fontId="2"/>
  </si>
  <si>
    <t>＊血液検査に異常がある場合</t>
    <phoneticPr fontId="2"/>
  </si>
  <si>
    <t>＊尿検査に異常がある場合</t>
    <phoneticPr fontId="2"/>
  </si>
  <si>
    <t>①　ストレスチェックの実施</t>
    <rPh sb="11" eb="13">
      <t>ジッシ</t>
    </rPh>
    <phoneticPr fontId="2"/>
  </si>
  <si>
    <t>②　こころの健康相談室（訪問カウンセリング）の実施</t>
    <rPh sb="6" eb="8">
      <t>ケンコウ</t>
    </rPh>
    <rPh sb="8" eb="11">
      <t>ソウダンシツ</t>
    </rPh>
    <rPh sb="12" eb="14">
      <t>ホウモン</t>
    </rPh>
    <rPh sb="23" eb="25">
      <t>ジッシ</t>
    </rPh>
    <phoneticPr fontId="2"/>
  </si>
  <si>
    <t>③　集団分析表（仕事のストレス判定図）の研修等の実施</t>
    <rPh sb="2" eb="4">
      <t>シュウダン</t>
    </rPh>
    <rPh sb="4" eb="6">
      <t>ブンセキ</t>
    </rPh>
    <rPh sb="6" eb="7">
      <t>ヒョウ</t>
    </rPh>
    <rPh sb="8" eb="10">
      <t>シゴト</t>
    </rPh>
    <rPh sb="15" eb="17">
      <t>ハンテイ</t>
    </rPh>
    <rPh sb="17" eb="18">
      <t>ズ</t>
    </rPh>
    <rPh sb="20" eb="22">
      <t>ケンシュウ</t>
    </rPh>
    <rPh sb="22" eb="23">
      <t>トウ</t>
    </rPh>
    <rPh sb="24" eb="26">
      <t>ジッシ</t>
    </rPh>
    <phoneticPr fontId="2"/>
  </si>
  <si>
    <t>運動指導士による腰痛体操指導</t>
    <phoneticPr fontId="2"/>
  </si>
  <si>
    <t>臨床心理士訪問（１回７時間）</t>
    <phoneticPr fontId="2"/>
  </si>
  <si>
    <t>臨床心理士訪問（１回３時間）</t>
    <phoneticPr fontId="2"/>
  </si>
  <si>
    <t>血色素量､赤血球数､鉛の量</t>
    <rPh sb="10" eb="11">
      <t>ナマリ</t>
    </rPh>
    <rPh sb="12" eb="13">
      <t>リョウ</t>
    </rPh>
    <phoneticPr fontId="2"/>
  </si>
  <si>
    <t>メチル馬尿酸､トリクロル酢酸または総三塩化物､２．５－ヘキサンジオン</t>
    <phoneticPr fontId="2"/>
  </si>
  <si>
    <t>肺活量率､一秒率の算出､フローボリューム</t>
    <phoneticPr fontId="2"/>
  </si>
  <si>
    <t>既往歴､過去の検査歴､業務歴､自覚症状等</t>
    <rPh sb="4" eb="6">
      <t>カコ</t>
    </rPh>
    <rPh sb="7" eb="9">
      <t>ケンサ</t>
    </rPh>
    <rPh sb="9" eb="10">
      <t>レキ</t>
    </rPh>
    <phoneticPr fontId="2"/>
  </si>
  <si>
    <t>ＩＧＲＡ検査（Ｔ－スポット検査等）</t>
    <phoneticPr fontId="2"/>
  </si>
  <si>
    <t>蛋白､糖､潜血､沈渣(早朝尿および来院時)</t>
    <phoneticPr fontId="2"/>
  </si>
  <si>
    <t>１回60～90分</t>
    <phoneticPr fontId="2"/>
  </si>
  <si>
    <t>結果報告書作成</t>
    <rPh sb="0" eb="5">
      <t>ケッカホウコクショ</t>
    </rPh>
    <rPh sb="5" eb="7">
      <t>サクセイ</t>
    </rPh>
    <phoneticPr fontId="2"/>
  </si>
  <si>
    <t>事前ヒアリング（対象部署情報取得）
（臨床心理士１名１時間）</t>
    <rPh sb="8" eb="12">
      <t>タイショウブショ</t>
    </rPh>
    <rPh sb="12" eb="16">
      <t>ジョウホウシュトク</t>
    </rPh>
    <rPh sb="19" eb="24">
      <t>リンショウシンリシ</t>
    </rPh>
    <rPh sb="25" eb="26">
      <t>メイ</t>
    </rPh>
    <rPh sb="27" eb="29">
      <t>ジカン</t>
    </rPh>
    <phoneticPr fontId="2"/>
  </si>
  <si>
    <t>面談内容報告（個人情報保護の範囲内）
臨床心理士によるコンサルテーション
（臨床心理士２名１時間１部署訪問）</t>
    <rPh sb="0" eb="4">
      <t>メンダンナイヨウ</t>
    </rPh>
    <rPh sb="4" eb="6">
      <t>ホウコク</t>
    </rPh>
    <rPh sb="7" eb="11">
      <t>コジンジョウホウ</t>
    </rPh>
    <rPh sb="11" eb="13">
      <t>ホゴ</t>
    </rPh>
    <rPh sb="14" eb="17">
      <t>ハンイナイ</t>
    </rPh>
    <rPh sb="19" eb="24">
      <t>リンショウシンリシ</t>
    </rPh>
    <rPh sb="38" eb="43">
      <t>リンショウシンリシ</t>
    </rPh>
    <rPh sb="44" eb="45">
      <t>メイ</t>
    </rPh>
    <rPh sb="46" eb="48">
      <t>ジカン</t>
    </rPh>
    <rPh sb="49" eb="51">
      <t>ブショ</t>
    </rPh>
    <rPh sb="51" eb="53">
      <t>ホウモン</t>
    </rPh>
    <phoneticPr fontId="2"/>
  </si>
  <si>
    <t>13　子宮頸がん検診</t>
    <phoneticPr fontId="2"/>
  </si>
  <si>
    <t>14　乳がん検診</t>
    <phoneticPr fontId="2"/>
  </si>
  <si>
    <t>15　前立腺がん検診</t>
    <phoneticPr fontId="2"/>
  </si>
  <si>
    <t>16　こころの健康診断(ストレスチェック)</t>
    <phoneticPr fontId="2"/>
  </si>
  <si>
    <t>17　健康管理セミナー</t>
    <rPh sb="3" eb="7">
      <t>ケンコウカンリ</t>
    </rPh>
    <phoneticPr fontId="2"/>
  </si>
  <si>
    <t>講演・実技</t>
    <rPh sb="0" eb="2">
      <t>コウエン</t>
    </rPh>
    <rPh sb="3" eb="5">
      <t>ジツギ</t>
    </rPh>
    <phoneticPr fontId="2"/>
  </si>
  <si>
    <t>運動・食生活などに関する講演および実技（１回２時間）</t>
    <rPh sb="0" eb="2">
      <t>ウンドウ</t>
    </rPh>
    <rPh sb="3" eb="6">
      <t>ショクセイカツ</t>
    </rPh>
    <rPh sb="9" eb="10">
      <t>カン</t>
    </rPh>
    <rPh sb="12" eb="14">
      <t>コウエン</t>
    </rPh>
    <rPh sb="17" eb="19">
      <t>ジツギ</t>
    </rPh>
    <rPh sb="21" eb="22">
      <t>カイ</t>
    </rPh>
    <rPh sb="23" eb="25">
      <t>ジカン</t>
    </rPh>
    <phoneticPr fontId="2"/>
  </si>
  <si>
    <t>※　健診委託機関の施設内で雇入れ時の健康診断（新規採用職員）を受診する場合も同額とする。</t>
    <phoneticPr fontId="2"/>
  </si>
  <si>
    <t>１（１）　小 計</t>
    <rPh sb="5" eb="6">
      <t>ショウ</t>
    </rPh>
    <rPh sb="7" eb="8">
      <t>ケイ</t>
    </rPh>
    <phoneticPr fontId="2"/>
  </si>
  <si>
    <t>１（２）　小 計</t>
    <rPh sb="5" eb="6">
      <t>ショウ</t>
    </rPh>
    <rPh sb="7" eb="8">
      <t>ケイ</t>
    </rPh>
    <phoneticPr fontId="2"/>
  </si>
  <si>
    <t>２　小 計</t>
    <phoneticPr fontId="2"/>
  </si>
  <si>
    <t>３　小 計</t>
    <phoneticPr fontId="2"/>
  </si>
  <si>
    <t>４　小 計</t>
    <phoneticPr fontId="2"/>
  </si>
  <si>
    <t>５　小 計</t>
    <rPh sb="2" eb="3">
      <t>ショウ</t>
    </rPh>
    <rPh sb="4" eb="5">
      <t>ケイ</t>
    </rPh>
    <phoneticPr fontId="2"/>
  </si>
  <si>
    <t>６　小 計</t>
    <rPh sb="2" eb="3">
      <t>ショウ</t>
    </rPh>
    <rPh sb="4" eb="5">
      <t>ケイ</t>
    </rPh>
    <phoneticPr fontId="2"/>
  </si>
  <si>
    <t>７　小 計</t>
    <rPh sb="2" eb="3">
      <t>ショウ</t>
    </rPh>
    <rPh sb="4" eb="5">
      <t>ケイ</t>
    </rPh>
    <phoneticPr fontId="2"/>
  </si>
  <si>
    <t>８　小 計</t>
    <rPh sb="2" eb="3">
      <t>ショウ</t>
    </rPh>
    <rPh sb="4" eb="5">
      <t>ケイ</t>
    </rPh>
    <phoneticPr fontId="2"/>
  </si>
  <si>
    <t>９　小 計</t>
    <rPh sb="2" eb="3">
      <t>ショウ</t>
    </rPh>
    <rPh sb="4" eb="5">
      <t>ケイ</t>
    </rPh>
    <phoneticPr fontId="2"/>
  </si>
  <si>
    <t>10　小 計</t>
    <phoneticPr fontId="2"/>
  </si>
  <si>
    <t>11　小 計</t>
    <phoneticPr fontId="2"/>
  </si>
  <si>
    <t>12　小 計</t>
    <phoneticPr fontId="2"/>
  </si>
  <si>
    <t>13　小 計</t>
    <phoneticPr fontId="2"/>
  </si>
  <si>
    <t>14　小 計</t>
    <phoneticPr fontId="2"/>
  </si>
  <si>
    <t>15　小 計</t>
    <phoneticPr fontId="2"/>
  </si>
  <si>
    <t>16　小 計</t>
    <phoneticPr fontId="2"/>
  </si>
  <si>
    <t>17　小 計</t>
    <phoneticPr fontId="2"/>
  </si>
  <si>
    <t>ＡＳＴ、ＡＬＴ 、γ-ＧＴ（γ-ＧＴＰ）</t>
    <phoneticPr fontId="2"/>
  </si>
  <si>
    <t>ＡＳＴ(ＧＯＴ)､ＡＬＴ(ＧＰＴ)､γ-ＧＴ（γ-ＧＴＰ）</t>
    <phoneticPr fontId="2"/>
  </si>
  <si>
    <r>
      <t>１　問診</t>
    </r>
    <r>
      <rPr>
        <sz val="10.5"/>
        <rFont val="ＭＳ 明朝"/>
        <family val="1"/>
        <charset val="128"/>
      </rPr>
      <t xml:space="preserve">
　(一次健康診断と同時実施)</t>
    </r>
    <rPh sb="2" eb="4">
      <t>モンシン</t>
    </rPh>
    <phoneticPr fontId="2"/>
  </si>
  <si>
    <t>ＡＳＴ（ＧＯＴ）､ＡＬＴ（ＧＰＴ）､γ-ＧＴ（γ-ＧＴＰ）、ＨＢs抗原（精密測定）､ＨＢs抗体（精密測定）</t>
    <phoneticPr fontId="2"/>
  </si>
  <si>
    <t>ＡＳＴ(ＧＯＴ)､ＡＬＴ(ＧＰＴ)､γ-ＧＴ（γ-ＧＴＰ）、総ビリルビン､直接ビリルビン</t>
    <phoneticPr fontId="2"/>
  </si>
  <si>
    <t>ＡＳＴ（ＧＯＴ）、ＡＬＴ（ＧＰＴ）、γ-ＧＴ（γ-ＧＴＰ）､中性脂肪、ＨＤＬコレステロール、ＬＤＬコレステロール、尿酸､クレアチニン、ｅＧＦＲ（糸球体濾過量推定値）、ＨｂＡ１ｃ、血糖</t>
    <phoneticPr fontId="2"/>
  </si>
  <si>
    <t>受診票の仕分・発送（180か所）</t>
    <rPh sb="0" eb="2">
      <t>ジュシン</t>
    </rPh>
    <rPh sb="2" eb="3">
      <t>ヒョウ</t>
    </rPh>
    <rPh sb="4" eb="6">
      <t>シワ</t>
    </rPh>
    <rPh sb="7" eb="9">
      <t>ハッソウ</t>
    </rPh>
    <rPh sb="9" eb="10">
      <t>ソウリョウ</t>
    </rPh>
    <rPh sb="14" eb="15">
      <t>ショ</t>
    </rPh>
    <phoneticPr fontId="2"/>
  </si>
  <si>
    <t>７　血液検査(生化学等)</t>
    <rPh sb="7" eb="10">
      <t>セイカガク</t>
    </rPh>
    <rPh sb="10" eb="11">
      <t>ナド</t>
    </rPh>
    <phoneticPr fontId="2"/>
  </si>
  <si>
    <t>集団分析（全体、部・課別等）（220か所）</t>
    <phoneticPr fontId="2"/>
  </si>
  <si>
    <t>受診票の仕分け・発送（180か所）</t>
    <phoneticPr fontId="2"/>
  </si>
  <si>
    <t>事後措置面談勧奨チラシ封入
（Ａ４・カラー１枚あたり）</t>
    <phoneticPr fontId="2"/>
  </si>
  <si>
    <t xml:space="preserve">高リスク職場環境改善
コンサルテーション
</t>
    <phoneticPr fontId="2"/>
  </si>
  <si>
    <t>④　高リスク職場環境改善コンサルテーションの実施</t>
    <rPh sb="2" eb="3">
      <t>コウ</t>
    </rPh>
    <rPh sb="6" eb="8">
      <t>ショクバ</t>
    </rPh>
    <rPh sb="8" eb="10">
      <t>カンキョウ</t>
    </rPh>
    <rPh sb="10" eb="12">
      <t>カイゼン</t>
    </rPh>
    <rPh sb="22" eb="24">
      <t>ジッシ</t>
    </rPh>
    <phoneticPr fontId="2"/>
  </si>
  <si>
    <t>一次健康診断と同時実施</t>
    <rPh sb="0" eb="6">
      <t>イチジケンコウシンダン</t>
    </rPh>
    <rPh sb="7" eb="11">
      <t>ドウジジッシ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</si>
</sst>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rgb="FF000000"/>
      <name val="ＭＳ ゴシック"/>
      <family val="3"/>
      <charset val="128"/>
    </font>
    <font>
      <b/>
      <u/>
      <sz val="11"/>
      <color rgb="FF000000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b/>
      <sz val="14"/>
      <color rgb="FF000000"/>
      <name val="ＭＳ 明朝"/>
      <family val="1"/>
      <charset val="128"/>
    </font>
    <font>
      <sz val="11"/>
      <color theme="1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6">
    <xf numFmtId="0" fontId="0" fillId="0" borderId="0" xfId="0">
      <alignment vertical="center"/>
    </xf>
    <xf numFmtId="38" fontId="0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8" fontId="5" fillId="0" borderId="3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38" fontId="8" fillId="0" borderId="6" xfId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38" fontId="6" fillId="0" borderId="2" xfId="1" applyFont="1" applyBorder="1" applyAlignment="1">
      <alignment horizontal="center" vertical="center" wrapText="1"/>
    </xf>
    <xf numFmtId="38" fontId="6" fillId="0" borderId="3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38" fontId="8" fillId="0" borderId="12" xfId="1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8" fillId="0" borderId="0" xfId="0" applyFont="1" applyAlignment="1">
      <alignment horizontal="right" vertical="center"/>
    </xf>
    <xf numFmtId="38" fontId="8" fillId="0" borderId="0" xfId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0" fontId="5" fillId="0" borderId="20" xfId="0" applyFont="1" applyBorder="1" applyAlignment="1">
      <alignment vertical="center" wrapText="1"/>
    </xf>
    <xf numFmtId="38" fontId="0" fillId="0" borderId="0" xfId="1" applyFont="1" applyBorder="1" applyAlignment="1">
      <alignment vertical="center" wrapText="1"/>
    </xf>
    <xf numFmtId="38" fontId="8" fillId="0" borderId="18" xfId="1" applyFont="1" applyBorder="1" applyAlignment="1">
      <alignment horizontal="right" vertical="center" wrapText="1"/>
    </xf>
    <xf numFmtId="38" fontId="8" fillId="3" borderId="5" xfId="1" applyFont="1" applyFill="1" applyBorder="1" applyAlignment="1">
      <alignment horizontal="right" vertical="center" wrapText="1"/>
    </xf>
    <xf numFmtId="38" fontId="8" fillId="3" borderId="13" xfId="1" applyFont="1" applyFill="1" applyBorder="1" applyAlignment="1">
      <alignment horizontal="right" vertical="center" wrapText="1"/>
    </xf>
    <xf numFmtId="38" fontId="8" fillId="3" borderId="11" xfId="1" applyFont="1" applyFill="1" applyBorder="1" applyAlignment="1">
      <alignment horizontal="right" vertical="center" wrapText="1"/>
    </xf>
    <xf numFmtId="3" fontId="7" fillId="3" borderId="24" xfId="0" applyNumberFormat="1" applyFont="1" applyFill="1" applyBorder="1" applyAlignment="1">
      <alignment horizontal="right" vertical="center" wrapText="1"/>
    </xf>
    <xf numFmtId="3" fontId="7" fillId="0" borderId="29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38" fontId="8" fillId="0" borderId="0" xfId="0" applyNumberFormat="1" applyFont="1" applyAlignment="1">
      <alignment horizontal="right" vertical="center" wrapText="1"/>
    </xf>
    <xf numFmtId="0" fontId="5" fillId="0" borderId="3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30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38" fontId="8" fillId="3" borderId="5" xfId="1" applyFont="1" applyFill="1" applyBorder="1" applyAlignment="1">
      <alignment vertical="center" wrapText="1"/>
    </xf>
    <xf numFmtId="38" fontId="8" fillId="0" borderId="6" xfId="1" applyFont="1" applyBorder="1" applyAlignment="1">
      <alignment vertical="center" wrapText="1"/>
    </xf>
    <xf numFmtId="38" fontId="8" fillId="3" borderId="11" xfId="1" applyFont="1" applyFill="1" applyBorder="1" applyAlignment="1">
      <alignment vertical="center" wrapText="1"/>
    </xf>
    <xf numFmtId="38" fontId="8" fillId="0" borderId="12" xfId="1" applyFont="1" applyBorder="1" applyAlignment="1">
      <alignment vertical="center" wrapText="1"/>
    </xf>
    <xf numFmtId="38" fontId="5" fillId="0" borderId="36" xfId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vertical="center" wrapText="1"/>
    </xf>
    <xf numFmtId="38" fontId="0" fillId="0" borderId="0" xfId="1" applyFont="1" applyFill="1" applyAlignment="1">
      <alignment vertical="center" wrapText="1"/>
    </xf>
    <xf numFmtId="0" fontId="11" fillId="0" borderId="31" xfId="0" applyFont="1" applyBorder="1" applyAlignment="1">
      <alignment horizontal="justify" vertical="center" wrapText="1"/>
    </xf>
    <xf numFmtId="0" fontId="11" fillId="0" borderId="24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left" vertical="center" wrapText="1"/>
    </xf>
    <xf numFmtId="38" fontId="9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38" fontId="8" fillId="3" borderId="13" xfId="1" applyFont="1" applyFill="1" applyBorder="1" applyAlignment="1">
      <alignment vertical="center" wrapText="1"/>
    </xf>
    <xf numFmtId="38" fontId="8" fillId="3" borderId="24" xfId="1" applyFont="1" applyFill="1" applyBorder="1" applyAlignment="1">
      <alignment vertical="center" wrapText="1"/>
    </xf>
    <xf numFmtId="38" fontId="8" fillId="0" borderId="18" xfId="1" applyFont="1" applyBorder="1" applyAlignment="1">
      <alignment vertical="center" wrapText="1"/>
    </xf>
    <xf numFmtId="38" fontId="8" fillId="0" borderId="22" xfId="1" applyFont="1" applyBorder="1" applyAlignment="1">
      <alignment vertical="center" wrapText="1"/>
    </xf>
    <xf numFmtId="0" fontId="6" fillId="0" borderId="24" xfId="0" applyFont="1" applyBorder="1" applyAlignment="1">
      <alignment horizontal="justify" vertical="center" wrapText="1"/>
    </xf>
    <xf numFmtId="0" fontId="6" fillId="0" borderId="41" xfId="0" applyFont="1" applyBorder="1" applyAlignment="1">
      <alignment vertical="center" wrapText="1"/>
    </xf>
    <xf numFmtId="0" fontId="6" fillId="0" borderId="4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justify" vertical="center" wrapText="1"/>
    </xf>
    <xf numFmtId="38" fontId="8" fillId="0" borderId="45" xfId="1" applyFont="1" applyBorder="1" applyAlignment="1">
      <alignment horizontal="right" vertical="center" wrapText="1"/>
    </xf>
    <xf numFmtId="0" fontId="5" fillId="0" borderId="26" xfId="0" applyFont="1" applyBorder="1" applyAlignment="1">
      <alignment horizontal="justify" vertical="center" wrapText="1"/>
    </xf>
    <xf numFmtId="3" fontId="14" fillId="0" borderId="0" xfId="0" applyNumberFormat="1" applyFont="1" applyAlignment="1">
      <alignment horizontal="right" vertical="center" wrapText="1"/>
    </xf>
    <xf numFmtId="38" fontId="8" fillId="0" borderId="0" xfId="1" applyFont="1" applyFill="1" applyBorder="1" applyAlignment="1">
      <alignment horizontal="right" vertical="center" wrapText="1"/>
    </xf>
    <xf numFmtId="0" fontId="15" fillId="0" borderId="4" xfId="0" applyFont="1" applyBorder="1" applyAlignment="1">
      <alignment horizontal="justify" vertical="center" wrapText="1"/>
    </xf>
    <xf numFmtId="0" fontId="16" fillId="0" borderId="25" xfId="0" applyFont="1" applyBorder="1" applyAlignment="1">
      <alignment horizontal="justify" vertical="center" wrapText="1"/>
    </xf>
    <xf numFmtId="0" fontId="15" fillId="0" borderId="20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38" fontId="17" fillId="3" borderId="24" xfId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38" fontId="19" fillId="0" borderId="2" xfId="1" applyFont="1" applyBorder="1" applyAlignment="1">
      <alignment horizontal="center" vertical="center" wrapText="1"/>
    </xf>
    <xf numFmtId="38" fontId="15" fillId="0" borderId="3" xfId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justify" vertical="center" wrapText="1"/>
    </xf>
    <xf numFmtId="0" fontId="17" fillId="0" borderId="5" xfId="0" applyFont="1" applyBorder="1" applyAlignment="1">
      <alignment horizontal="right" vertical="center" wrapText="1"/>
    </xf>
    <xf numFmtId="38" fontId="17" fillId="3" borderId="5" xfId="1" applyFont="1" applyFill="1" applyBorder="1" applyAlignment="1">
      <alignment horizontal="right" vertical="center" wrapText="1"/>
    </xf>
    <xf numFmtId="38" fontId="17" fillId="0" borderId="6" xfId="1" applyFont="1" applyBorder="1" applyAlignment="1">
      <alignment horizontal="right" vertical="center" wrapText="1"/>
    </xf>
    <xf numFmtId="0" fontId="15" fillId="0" borderId="10" xfId="0" applyFont="1" applyBorder="1" applyAlignment="1">
      <alignment horizontal="justify" vertical="center" wrapText="1"/>
    </xf>
    <xf numFmtId="0" fontId="16" fillId="0" borderId="11" xfId="0" applyFont="1" applyBorder="1" applyAlignment="1">
      <alignment horizontal="justify" vertical="center" wrapText="1"/>
    </xf>
    <xf numFmtId="0" fontId="17" fillId="0" borderId="11" xfId="0" applyFont="1" applyBorder="1" applyAlignment="1">
      <alignment horizontal="right" vertical="center" wrapText="1"/>
    </xf>
    <xf numFmtId="38" fontId="17" fillId="3" borderId="11" xfId="1" applyFont="1" applyFill="1" applyBorder="1" applyAlignment="1">
      <alignment horizontal="right" vertical="center" wrapText="1"/>
    </xf>
    <xf numFmtId="38" fontId="17" fillId="0" borderId="12" xfId="1" applyFont="1" applyBorder="1" applyAlignment="1">
      <alignment horizontal="righ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7" fillId="0" borderId="13" xfId="0" applyFont="1" applyBorder="1" applyAlignment="1">
      <alignment vertical="center" wrapText="1"/>
    </xf>
    <xf numFmtId="38" fontId="17" fillId="3" borderId="13" xfId="1" applyFont="1" applyFill="1" applyBorder="1" applyAlignment="1">
      <alignment vertical="center" wrapText="1"/>
    </xf>
    <xf numFmtId="38" fontId="17" fillId="0" borderId="18" xfId="1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vertical="center" wrapText="1"/>
    </xf>
    <xf numFmtId="38" fontId="17" fillId="3" borderId="5" xfId="1" applyFont="1" applyFill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5" fillId="0" borderId="32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justify" vertical="center" wrapText="1"/>
    </xf>
    <xf numFmtId="0" fontId="17" fillId="0" borderId="24" xfId="0" applyFont="1" applyBorder="1" applyAlignment="1">
      <alignment vertical="center" wrapText="1"/>
    </xf>
    <xf numFmtId="38" fontId="17" fillId="3" borderId="24" xfId="1" applyFont="1" applyFill="1" applyBorder="1" applyAlignment="1">
      <alignment vertical="center" wrapText="1"/>
    </xf>
    <xf numFmtId="38" fontId="17" fillId="0" borderId="22" xfId="1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15" fillId="0" borderId="7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38" fontId="17" fillId="0" borderId="13" xfId="1" applyFont="1" applyBorder="1" applyAlignment="1">
      <alignment horizontal="right" vertical="center" wrapText="1"/>
    </xf>
    <xf numFmtId="0" fontId="15" fillId="0" borderId="5" xfId="0" applyFont="1" applyBorder="1" applyAlignment="1">
      <alignment horizontal="justify" vertical="center" wrapText="1"/>
    </xf>
    <xf numFmtId="38" fontId="17" fillId="0" borderId="5" xfId="1" applyFont="1" applyBorder="1" applyAlignment="1">
      <alignment horizontal="right" vertical="center" wrapText="1"/>
    </xf>
    <xf numFmtId="0" fontId="15" fillId="0" borderId="13" xfId="0" applyFont="1" applyBorder="1" applyAlignment="1">
      <alignment horizontal="left" vertical="center" wrapText="1"/>
    </xf>
    <xf numFmtId="38" fontId="17" fillId="0" borderId="11" xfId="1" applyFont="1" applyBorder="1" applyAlignment="1">
      <alignment horizontal="right" vertical="center" wrapText="1"/>
    </xf>
    <xf numFmtId="3" fontId="17" fillId="0" borderId="5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justify" vertical="center" wrapText="1"/>
    </xf>
    <xf numFmtId="3" fontId="17" fillId="0" borderId="11" xfId="0" applyNumberFormat="1" applyFont="1" applyBorder="1" applyAlignment="1">
      <alignment horizontal="right" vertical="center" wrapText="1"/>
    </xf>
    <xf numFmtId="0" fontId="16" fillId="0" borderId="5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justify" vertical="center" wrapText="1"/>
    </xf>
    <xf numFmtId="0" fontId="16" fillId="0" borderId="43" xfId="0" applyFont="1" applyBorder="1" applyAlignment="1">
      <alignment horizontal="justify" vertical="center" wrapText="1"/>
    </xf>
    <xf numFmtId="3" fontId="17" fillId="0" borderId="5" xfId="0" applyNumberFormat="1" applyFont="1" applyBorder="1" applyAlignment="1">
      <alignment vertical="center" wrapText="1"/>
    </xf>
    <xf numFmtId="0" fontId="15" fillId="0" borderId="13" xfId="0" applyFont="1" applyBorder="1" applyAlignment="1">
      <alignment horizontal="justify" vertical="center" wrapText="1"/>
    </xf>
    <xf numFmtId="3" fontId="17" fillId="0" borderId="13" xfId="0" applyNumberFormat="1" applyFont="1" applyBorder="1" applyAlignment="1">
      <alignment vertical="center" wrapText="1"/>
    </xf>
    <xf numFmtId="38" fontId="17" fillId="0" borderId="11" xfId="1" applyFont="1" applyBorder="1" applyAlignment="1">
      <alignment vertical="center" wrapText="1"/>
    </xf>
    <xf numFmtId="0" fontId="17" fillId="0" borderId="44" xfId="0" applyFont="1" applyBorder="1" applyAlignment="1">
      <alignment horizontal="right" vertical="center" wrapText="1"/>
    </xf>
    <xf numFmtId="0" fontId="17" fillId="0" borderId="26" xfId="0" applyFont="1" applyBorder="1" applyAlignment="1">
      <alignment horizontal="right" vertical="center" wrapText="1"/>
    </xf>
    <xf numFmtId="0" fontId="17" fillId="0" borderId="26" xfId="0" applyFont="1" applyBorder="1" applyAlignment="1">
      <alignment vertical="center" wrapText="1"/>
    </xf>
    <xf numFmtId="38" fontId="8" fillId="3" borderId="15" xfId="1" applyFont="1" applyFill="1" applyBorder="1" applyAlignment="1">
      <alignment vertical="center" wrapText="1"/>
    </xf>
    <xf numFmtId="38" fontId="17" fillId="0" borderId="15" xfId="1" applyFont="1" applyBorder="1" applyAlignment="1">
      <alignment vertical="center" wrapText="1"/>
    </xf>
    <xf numFmtId="38" fontId="17" fillId="0" borderId="5" xfId="1" applyFont="1" applyBorder="1" applyAlignment="1">
      <alignment vertical="center" wrapText="1"/>
    </xf>
    <xf numFmtId="38" fontId="8" fillId="0" borderId="33" xfId="1" applyFont="1" applyBorder="1" applyAlignment="1">
      <alignment vertical="center" wrapText="1"/>
    </xf>
    <xf numFmtId="38" fontId="21" fillId="0" borderId="17" xfId="0" applyNumberFormat="1" applyFont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8" fillId="0" borderId="35" xfId="0" applyFont="1" applyBorder="1" applyAlignment="1">
      <alignment horizontal="right" vertical="center" wrapText="1"/>
    </xf>
    <xf numFmtId="0" fontId="17" fillId="0" borderId="39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38" fontId="8" fillId="3" borderId="24" xfId="1" applyFont="1" applyFill="1" applyBorder="1" applyAlignment="1">
      <alignment horizontal="right" vertical="center" wrapText="1"/>
    </xf>
    <xf numFmtId="38" fontId="21" fillId="0" borderId="17" xfId="0" applyNumberFormat="1" applyFont="1" applyBorder="1" applyAlignment="1">
      <alignment horizontal="right" vertical="center" wrapText="1"/>
    </xf>
    <xf numFmtId="38" fontId="21" fillId="2" borderId="17" xfId="0" applyNumberFormat="1" applyFont="1" applyFill="1" applyBorder="1" applyAlignment="1">
      <alignment horizontal="right" vertical="center" wrapText="1"/>
    </xf>
    <xf numFmtId="38" fontId="21" fillId="0" borderId="17" xfId="1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38" fontId="17" fillId="3" borderId="11" xfId="1" applyFont="1" applyFill="1" applyBorder="1" applyAlignment="1">
      <alignment vertical="center" wrapText="1"/>
    </xf>
    <xf numFmtId="0" fontId="16" fillId="0" borderId="13" xfId="0" applyFont="1" applyBorder="1" applyAlignment="1">
      <alignment horizontal="justify" vertical="center" wrapText="1"/>
    </xf>
    <xf numFmtId="0" fontId="17" fillId="0" borderId="11" xfId="0" applyFont="1" applyBorder="1" applyAlignment="1">
      <alignment vertical="center" wrapText="1"/>
    </xf>
    <xf numFmtId="0" fontId="5" fillId="0" borderId="7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38" fontId="17" fillId="0" borderId="5" xfId="1" applyFont="1" applyBorder="1" applyAlignment="1">
      <alignment horizontal="right" vertical="center" wrapText="1"/>
    </xf>
    <xf numFmtId="38" fontId="8" fillId="3" borderId="5" xfId="1" applyFont="1" applyFill="1" applyBorder="1" applyAlignment="1">
      <alignment horizontal="right" wrapText="1"/>
    </xf>
    <xf numFmtId="0" fontId="17" fillId="0" borderId="5" xfId="0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38" fontId="8" fillId="0" borderId="6" xfId="1" applyFont="1" applyBorder="1" applyAlignment="1">
      <alignment horizontal="right" vertical="center" wrapText="1"/>
    </xf>
    <xf numFmtId="38" fontId="8" fillId="0" borderId="12" xfId="1" applyFont="1" applyBorder="1" applyAlignment="1">
      <alignment horizontal="righ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3" fontId="17" fillId="0" borderId="5" xfId="0" applyNumberFormat="1" applyFont="1" applyBorder="1" applyAlignment="1">
      <alignment horizontal="right" vertical="center" wrapText="1"/>
    </xf>
    <xf numFmtId="38" fontId="8" fillId="0" borderId="37" xfId="1" applyFont="1" applyBorder="1" applyAlignment="1">
      <alignment horizontal="center" vertical="center" wrapText="1"/>
    </xf>
    <xf numFmtId="38" fontId="8" fillId="0" borderId="29" xfId="1" applyFont="1" applyBorder="1" applyAlignment="1">
      <alignment horizontal="center" vertical="center" wrapText="1"/>
    </xf>
    <xf numFmtId="38" fontId="17" fillId="0" borderId="18" xfId="1" applyFont="1" applyBorder="1" applyAlignment="1">
      <alignment horizontal="right" vertical="center" wrapText="1"/>
    </xf>
    <xf numFmtId="38" fontId="17" fillId="0" borderId="19" xfId="1" applyFont="1" applyBorder="1" applyAlignment="1">
      <alignment horizontal="right" vertical="center" wrapText="1"/>
    </xf>
    <xf numFmtId="38" fontId="17" fillId="0" borderId="22" xfId="1" applyFont="1" applyBorder="1" applyAlignment="1">
      <alignment horizontal="right" vertical="center" wrapText="1"/>
    </xf>
    <xf numFmtId="38" fontId="17" fillId="3" borderId="13" xfId="1" applyFont="1" applyFill="1" applyBorder="1" applyAlignment="1">
      <alignment horizontal="right" wrapText="1"/>
    </xf>
    <xf numFmtId="38" fontId="17" fillId="3" borderId="15" xfId="1" applyFont="1" applyFill="1" applyBorder="1" applyAlignment="1">
      <alignment horizontal="right" wrapText="1"/>
    </xf>
    <xf numFmtId="38" fontId="8" fillId="0" borderId="6" xfId="1" applyFont="1" applyBorder="1" applyAlignment="1">
      <alignment horizontal="right" wrapText="1"/>
    </xf>
    <xf numFmtId="0" fontId="4" fillId="0" borderId="26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20" fillId="0" borderId="24" xfId="0" applyFont="1" applyBorder="1" applyAlignment="1">
      <alignment horizontal="right" vertical="center" wrapText="1"/>
    </xf>
    <xf numFmtId="38" fontId="8" fillId="0" borderId="18" xfId="1" applyFont="1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  <xf numFmtId="0" fontId="0" fillId="0" borderId="22" xfId="0" applyBorder="1" applyAlignment="1">
      <alignment horizontal="righ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38" fontId="17" fillId="0" borderId="40" xfId="1" applyFont="1" applyBorder="1" applyAlignment="1">
      <alignment horizontal="right" vertical="center" wrapText="1"/>
    </xf>
    <xf numFmtId="38" fontId="17" fillId="0" borderId="42" xfId="1" applyFont="1" applyBorder="1" applyAlignment="1">
      <alignment horizontal="right" vertical="center" wrapText="1"/>
    </xf>
    <xf numFmtId="38" fontId="17" fillId="0" borderId="28" xfId="1" applyFont="1" applyBorder="1" applyAlignment="1">
      <alignment horizontal="right" vertical="center" wrapText="1"/>
    </xf>
    <xf numFmtId="38" fontId="8" fillId="0" borderId="37" xfId="1" applyFont="1" applyBorder="1" applyAlignment="1">
      <alignment horizontal="right" vertical="center" wrapText="1"/>
    </xf>
    <xf numFmtId="38" fontId="8" fillId="0" borderId="38" xfId="1" applyFont="1" applyBorder="1" applyAlignment="1">
      <alignment horizontal="right" vertical="center" wrapText="1"/>
    </xf>
    <xf numFmtId="38" fontId="8" fillId="0" borderId="29" xfId="1" applyFont="1" applyBorder="1" applyAlignment="1">
      <alignment horizontal="right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right" vertical="center" wrapText="1"/>
    </xf>
    <xf numFmtId="0" fontId="17" fillId="0" borderId="24" xfId="0" applyFont="1" applyBorder="1" applyAlignment="1">
      <alignment horizontal="right" vertical="center" wrapText="1"/>
    </xf>
    <xf numFmtId="38" fontId="7" fillId="0" borderId="18" xfId="1" applyFont="1" applyBorder="1" applyAlignment="1">
      <alignment horizontal="right" vertical="center" wrapText="1"/>
    </xf>
    <xf numFmtId="38" fontId="7" fillId="0" borderId="19" xfId="1" applyFont="1" applyBorder="1" applyAlignment="1">
      <alignment horizontal="right" vertical="center" wrapText="1"/>
    </xf>
    <xf numFmtId="38" fontId="7" fillId="0" borderId="22" xfId="1" applyFont="1" applyBorder="1" applyAlignment="1">
      <alignment horizontal="right" vertical="center" wrapText="1"/>
    </xf>
    <xf numFmtId="38" fontId="8" fillId="3" borderId="13" xfId="1" applyFont="1" applyFill="1" applyBorder="1" applyAlignment="1">
      <alignment horizontal="right" vertical="center" wrapText="1"/>
    </xf>
    <xf numFmtId="38" fontId="8" fillId="3" borderId="15" xfId="1" applyFont="1" applyFill="1" applyBorder="1" applyAlignment="1">
      <alignment horizontal="right" vertical="center" wrapText="1"/>
    </xf>
    <xf numFmtId="38" fontId="8" fillId="3" borderId="13" xfId="1" applyFont="1" applyFill="1" applyBorder="1" applyAlignment="1">
      <alignment horizontal="center" vertical="center" wrapText="1"/>
    </xf>
    <xf numFmtId="38" fontId="8" fillId="3" borderId="14" xfId="1" applyFont="1" applyFill="1" applyBorder="1" applyAlignment="1">
      <alignment horizontal="center" vertical="center" wrapText="1"/>
    </xf>
    <xf numFmtId="38" fontId="8" fillId="3" borderId="24" xfId="1" applyFont="1" applyFill="1" applyBorder="1" applyAlignment="1">
      <alignment horizontal="center" vertical="center" wrapText="1"/>
    </xf>
    <xf numFmtId="38" fontId="17" fillId="0" borderId="11" xfId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38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5" fillId="0" borderId="32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38" fontId="8" fillId="0" borderId="19" xfId="1" applyFont="1" applyBorder="1" applyAlignment="1">
      <alignment horizontal="right" vertical="center" wrapText="1"/>
    </xf>
    <xf numFmtId="38" fontId="8" fillId="0" borderId="22" xfId="1" applyFont="1" applyBorder="1" applyAlignment="1">
      <alignment horizontal="righ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3" borderId="11" xfId="0" applyFont="1" applyFill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6"/>
  <sheetViews>
    <sheetView tabSelected="1" view="pageBreakPreview" topLeftCell="A157" zoomScaleNormal="75" zoomScaleSheetLayoutView="100" workbookViewId="0">
      <selection activeCell="D171" sqref="D171"/>
    </sheetView>
  </sheetViews>
  <sheetFormatPr defaultColWidth="8.08203125" defaultRowHeight="13.5" customHeight="1"/>
  <cols>
    <col min="1" max="1" width="24.58203125" style="2" customWidth="1"/>
    <col min="2" max="2" width="33.33203125" style="2" customWidth="1"/>
    <col min="3" max="3" width="10.33203125" style="2" customWidth="1"/>
    <col min="4" max="4" width="11.25" style="1" customWidth="1"/>
    <col min="5" max="5" width="17.58203125" style="1" customWidth="1"/>
    <col min="6" max="6" width="10.83203125" style="1" bestFit="1" customWidth="1"/>
    <col min="7" max="16384" width="8.08203125" style="2"/>
  </cols>
  <sheetData>
    <row r="1" spans="1:7" ht="13.5" customHeight="1">
      <c r="A1" s="218" t="s">
        <v>131</v>
      </c>
      <c r="B1" s="218"/>
      <c r="C1" s="218"/>
      <c r="D1" s="218"/>
      <c r="E1" s="218"/>
    </row>
    <row r="2" spans="1:7" ht="13.5" customHeight="1">
      <c r="A2" s="218"/>
      <c r="B2" s="218"/>
      <c r="C2" s="218"/>
      <c r="D2" s="218"/>
      <c r="E2" s="218"/>
    </row>
    <row r="3" spans="1:7" ht="13.5" customHeight="1">
      <c r="A3" s="37"/>
      <c r="B3" s="37"/>
      <c r="C3" s="37"/>
      <c r="D3" s="37"/>
      <c r="E3" s="37"/>
    </row>
    <row r="4" spans="1:7" ht="13.5" customHeight="1">
      <c r="A4" s="70" t="s">
        <v>130</v>
      </c>
      <c r="B4" s="37"/>
      <c r="C4" s="37"/>
      <c r="D4" s="37"/>
      <c r="E4" s="37"/>
    </row>
    <row r="5" spans="1:7" ht="13.5" customHeight="1">
      <c r="A5" s="3"/>
    </row>
    <row r="6" spans="1:7" ht="17.25" customHeight="1">
      <c r="A6" s="167" t="s">
        <v>0</v>
      </c>
      <c r="B6" s="167"/>
      <c r="C6" s="167"/>
      <c r="D6" s="167"/>
      <c r="E6" s="167"/>
    </row>
    <row r="7" spans="1:7" ht="17.25" customHeight="1" thickBot="1">
      <c r="A7" s="167" t="s">
        <v>1</v>
      </c>
      <c r="B7" s="167"/>
      <c r="C7" s="167"/>
      <c r="D7" s="167"/>
      <c r="E7" s="167"/>
    </row>
    <row r="8" spans="1:7" ht="16.5" customHeight="1">
      <c r="A8" s="4" t="s">
        <v>2</v>
      </c>
      <c r="B8" s="5" t="s">
        <v>3</v>
      </c>
      <c r="C8" s="66" t="s">
        <v>87</v>
      </c>
      <c r="D8" s="65" t="s">
        <v>86</v>
      </c>
      <c r="E8" s="6" t="s">
        <v>4</v>
      </c>
      <c r="G8" s="2" t="s">
        <v>87</v>
      </c>
    </row>
    <row r="9" spans="1:7" ht="25" customHeight="1">
      <c r="A9" s="41" t="s">
        <v>5</v>
      </c>
      <c r="B9" s="80" t="s">
        <v>134</v>
      </c>
      <c r="C9" s="134">
        <v>5160</v>
      </c>
      <c r="D9" s="29"/>
      <c r="E9" s="8">
        <f>C9*D9</f>
        <v>0</v>
      </c>
      <c r="G9" s="2">
        <v>5160</v>
      </c>
    </row>
    <row r="10" spans="1:7" ht="50" customHeight="1">
      <c r="A10" s="41" t="s">
        <v>6</v>
      </c>
      <c r="B10" s="80" t="s">
        <v>135</v>
      </c>
      <c r="C10" s="134">
        <v>5160</v>
      </c>
      <c r="D10" s="29"/>
      <c r="E10" s="8">
        <f>C10*D10</f>
        <v>0</v>
      </c>
      <c r="G10" s="2">
        <v>5160</v>
      </c>
    </row>
    <row r="11" spans="1:7" ht="25" customHeight="1">
      <c r="A11" s="41" t="s">
        <v>7</v>
      </c>
      <c r="B11" s="47"/>
      <c r="C11" s="134">
        <v>5160</v>
      </c>
      <c r="D11" s="29"/>
      <c r="E11" s="8">
        <f>D11*C11</f>
        <v>0</v>
      </c>
      <c r="G11" s="2">
        <v>5160</v>
      </c>
    </row>
    <row r="12" spans="1:7" ht="25" customHeight="1">
      <c r="A12" s="41" t="s">
        <v>8</v>
      </c>
      <c r="B12" s="45" t="s">
        <v>9</v>
      </c>
      <c r="C12" s="134">
        <v>5160</v>
      </c>
      <c r="D12" s="29"/>
      <c r="E12" s="8">
        <f>D12*C12</f>
        <v>0</v>
      </c>
      <c r="G12" s="2">
        <v>5160</v>
      </c>
    </row>
    <row r="13" spans="1:7" ht="25" customHeight="1">
      <c r="A13" s="41" t="s">
        <v>10</v>
      </c>
      <c r="B13" s="45" t="s">
        <v>11</v>
      </c>
      <c r="C13" s="134">
        <v>5160</v>
      </c>
      <c r="D13" s="29"/>
      <c r="E13" s="8">
        <f>D13*C13</f>
        <v>0</v>
      </c>
      <c r="G13" s="2">
        <v>5160</v>
      </c>
    </row>
    <row r="14" spans="1:7" ht="50" customHeight="1">
      <c r="A14" s="78" t="s">
        <v>12</v>
      </c>
      <c r="B14" s="80" t="s">
        <v>132</v>
      </c>
      <c r="C14" s="134">
        <v>5160</v>
      </c>
      <c r="D14" s="29"/>
      <c r="E14" s="8">
        <f>C14*D14</f>
        <v>0</v>
      </c>
      <c r="G14" s="2">
        <v>5160</v>
      </c>
    </row>
    <row r="15" spans="1:7" ht="125" customHeight="1">
      <c r="A15" s="127" t="s">
        <v>225</v>
      </c>
      <c r="B15" s="128" t="s">
        <v>223</v>
      </c>
      <c r="C15" s="134">
        <v>5160</v>
      </c>
      <c r="D15" s="29"/>
      <c r="E15" s="8">
        <f>C15*D15</f>
        <v>0</v>
      </c>
      <c r="G15" s="2">
        <v>5160</v>
      </c>
    </row>
    <row r="16" spans="1:7" ht="25" customHeight="1">
      <c r="A16" s="41" t="s">
        <v>13</v>
      </c>
      <c r="B16" s="130" t="s">
        <v>99</v>
      </c>
      <c r="C16" s="134">
        <v>5160</v>
      </c>
      <c r="D16" s="29"/>
      <c r="E16" s="8">
        <f>C16*D16</f>
        <v>0</v>
      </c>
      <c r="G16" s="2">
        <v>5160</v>
      </c>
    </row>
    <row r="17" spans="1:7" ht="25" customHeight="1">
      <c r="A17" s="41" t="s">
        <v>14</v>
      </c>
      <c r="B17" s="130" t="s">
        <v>15</v>
      </c>
      <c r="C17" s="134">
        <f>5160-1050</f>
        <v>4110</v>
      </c>
      <c r="D17" s="29"/>
      <c r="E17" s="8">
        <f>C17*D17</f>
        <v>0</v>
      </c>
      <c r="G17" s="2">
        <v>4110</v>
      </c>
    </row>
    <row r="18" spans="1:7" ht="25" customHeight="1">
      <c r="A18" s="41" t="s">
        <v>16</v>
      </c>
      <c r="B18" s="130" t="s">
        <v>17</v>
      </c>
      <c r="C18" s="134">
        <f>5160-1050</f>
        <v>4110</v>
      </c>
      <c r="D18" s="29"/>
      <c r="E18" s="8">
        <f>C18*D18</f>
        <v>0</v>
      </c>
      <c r="G18" s="2">
        <v>4110</v>
      </c>
    </row>
    <row r="19" spans="1:7" ht="25" customHeight="1">
      <c r="A19" s="41" t="s">
        <v>18</v>
      </c>
      <c r="B19" s="130" t="s">
        <v>19</v>
      </c>
      <c r="C19" s="131">
        <v>1050</v>
      </c>
      <c r="D19" s="29"/>
      <c r="E19" s="8">
        <f t="shared" ref="E19" si="0">C19*D19</f>
        <v>0</v>
      </c>
      <c r="G19" s="2">
        <v>1050</v>
      </c>
    </row>
    <row r="20" spans="1:7" ht="25" customHeight="1">
      <c r="A20" s="41" t="s">
        <v>20</v>
      </c>
      <c r="B20" s="130" t="s">
        <v>21</v>
      </c>
      <c r="C20" s="134">
        <v>5160</v>
      </c>
      <c r="D20" s="29"/>
      <c r="E20" s="8">
        <f>C20*D20</f>
        <v>0</v>
      </c>
      <c r="G20" s="2">
        <v>5160</v>
      </c>
    </row>
    <row r="21" spans="1:7" ht="25" customHeight="1">
      <c r="A21" s="41" t="s">
        <v>22</v>
      </c>
      <c r="B21" s="130"/>
      <c r="C21" s="134">
        <f>5160-1050-450</f>
        <v>3660</v>
      </c>
      <c r="D21" s="29"/>
      <c r="E21" s="8">
        <f>C21*D21</f>
        <v>0</v>
      </c>
      <c r="G21" s="2">
        <v>3660</v>
      </c>
    </row>
    <row r="22" spans="1:7" ht="25" customHeight="1">
      <c r="A22" s="204" t="s">
        <v>23</v>
      </c>
      <c r="B22" s="101" t="s">
        <v>24</v>
      </c>
      <c r="C22" s="134">
        <v>5160</v>
      </c>
      <c r="D22" s="29"/>
      <c r="E22" s="8">
        <f>C22*D22</f>
        <v>0</v>
      </c>
      <c r="G22" s="2">
        <v>5160</v>
      </c>
    </row>
    <row r="23" spans="1:7" ht="25" customHeight="1" thickBot="1">
      <c r="A23" s="221"/>
      <c r="B23" s="135" t="s">
        <v>224</v>
      </c>
      <c r="C23" s="136">
        <v>180</v>
      </c>
      <c r="D23" s="31"/>
      <c r="E23" s="16">
        <f>C23*D23</f>
        <v>0</v>
      </c>
      <c r="G23" s="2">
        <v>180</v>
      </c>
    </row>
    <row r="24" spans="1:7" ht="13.5" customHeight="1" thickBot="1">
      <c r="A24" s="39"/>
      <c r="B24" s="88"/>
      <c r="C24" s="89"/>
      <c r="D24" s="90"/>
      <c r="E24" s="23"/>
    </row>
    <row r="25" spans="1:7" ht="30.75" customHeight="1" thickBot="1">
      <c r="A25" s="18" t="s">
        <v>200</v>
      </c>
      <c r="B25" s="151">
        <f>SUM(E9:E23)</f>
        <v>0</v>
      </c>
      <c r="C25" s="219"/>
      <c r="D25" s="220"/>
      <c r="E25" s="220"/>
      <c r="F25" s="1">
        <f>B25*1.1</f>
        <v>0</v>
      </c>
    </row>
    <row r="26" spans="1:7" ht="25" customHeight="1">
      <c r="A26" s="217" t="s">
        <v>199</v>
      </c>
      <c r="B26" s="217"/>
      <c r="C26" s="217"/>
      <c r="D26" s="217"/>
      <c r="E26" s="217"/>
    </row>
    <row r="27" spans="1:7" ht="13.5" customHeight="1">
      <c r="A27" s="9"/>
    </row>
    <row r="28" spans="1:7" ht="23.25" customHeight="1">
      <c r="A28" s="167" t="s">
        <v>25</v>
      </c>
      <c r="B28" s="167"/>
      <c r="C28" s="167"/>
      <c r="D28" s="167"/>
      <c r="E28" s="167"/>
    </row>
    <row r="29" spans="1:7" ht="23.25" customHeight="1" thickBot="1">
      <c r="A29" s="167" t="s">
        <v>26</v>
      </c>
      <c r="B29" s="167"/>
      <c r="C29" s="167"/>
      <c r="D29" s="167"/>
      <c r="E29" s="167"/>
    </row>
    <row r="30" spans="1:7" ht="16.5" customHeight="1">
      <c r="A30" s="4" t="s">
        <v>2</v>
      </c>
      <c r="B30" s="5" t="s">
        <v>3</v>
      </c>
      <c r="C30" s="66" t="s">
        <v>87</v>
      </c>
      <c r="D30" s="65" t="s">
        <v>86</v>
      </c>
      <c r="E30" s="6" t="s">
        <v>4</v>
      </c>
    </row>
    <row r="31" spans="1:7" ht="50" customHeight="1">
      <c r="A31" s="15" t="s">
        <v>27</v>
      </c>
      <c r="B31" s="80" t="s">
        <v>136</v>
      </c>
      <c r="C31" s="170">
        <v>30</v>
      </c>
      <c r="D31" s="213"/>
      <c r="E31" s="172">
        <f>(D31+D32)*C31</f>
        <v>0</v>
      </c>
      <c r="G31" s="2">
        <v>30</v>
      </c>
    </row>
    <row r="32" spans="1:7" ht="25" customHeight="1" thickBot="1">
      <c r="A32" s="13" t="s">
        <v>28</v>
      </c>
      <c r="B32" s="46"/>
      <c r="C32" s="171"/>
      <c r="D32" s="215"/>
      <c r="E32" s="173"/>
    </row>
    <row r="33" spans="1:7" ht="13.5" customHeight="1">
      <c r="A33" s="3"/>
    </row>
    <row r="34" spans="1:7" ht="23.25" customHeight="1" thickBot="1">
      <c r="A34" s="167" t="s">
        <v>29</v>
      </c>
      <c r="B34" s="167"/>
      <c r="C34" s="167"/>
      <c r="D34" s="167"/>
      <c r="E34" s="167"/>
    </row>
    <row r="35" spans="1:7" ht="16.5" customHeight="1">
      <c r="A35" s="4" t="s">
        <v>30</v>
      </c>
      <c r="B35" s="5" t="s">
        <v>3</v>
      </c>
      <c r="C35" s="66" t="s">
        <v>87</v>
      </c>
      <c r="D35" s="65" t="s">
        <v>86</v>
      </c>
      <c r="E35" s="6" t="s">
        <v>4</v>
      </c>
    </row>
    <row r="36" spans="1:7" ht="25" customHeight="1">
      <c r="A36" s="15" t="s">
        <v>27</v>
      </c>
      <c r="B36" s="45" t="s">
        <v>31</v>
      </c>
      <c r="C36" s="189">
        <v>70</v>
      </c>
      <c r="D36" s="213"/>
      <c r="E36" s="172">
        <f>(D36+D37)*C36</f>
        <v>0</v>
      </c>
      <c r="G36" s="2">
        <v>70</v>
      </c>
    </row>
    <row r="37" spans="1:7" ht="25" customHeight="1" thickBot="1">
      <c r="A37" s="13" t="s">
        <v>104</v>
      </c>
      <c r="B37" s="46"/>
      <c r="C37" s="207"/>
      <c r="D37" s="215"/>
      <c r="E37" s="173"/>
    </row>
    <row r="38" spans="1:7" ht="13.5" customHeight="1">
      <c r="A38" s="3"/>
    </row>
    <row r="39" spans="1:7" ht="23.25" customHeight="1">
      <c r="A39" s="167" t="s">
        <v>133</v>
      </c>
      <c r="B39" s="167"/>
      <c r="C39" s="167"/>
      <c r="D39" s="167"/>
      <c r="E39" s="167"/>
    </row>
    <row r="40" spans="1:7" ht="23.25" customHeight="1" thickBot="1">
      <c r="A40" s="167" t="s">
        <v>175</v>
      </c>
      <c r="B40" s="167"/>
      <c r="C40" s="167"/>
      <c r="D40" s="167"/>
      <c r="E40" s="167"/>
    </row>
    <row r="41" spans="1:7" ht="16.5" customHeight="1">
      <c r="A41" s="4" t="s">
        <v>2</v>
      </c>
      <c r="B41" s="5" t="s">
        <v>3</v>
      </c>
      <c r="C41" s="66" t="s">
        <v>87</v>
      </c>
      <c r="D41" s="65" t="s">
        <v>86</v>
      </c>
      <c r="E41" s="6" t="s">
        <v>4</v>
      </c>
    </row>
    <row r="42" spans="1:7" ht="50" customHeight="1">
      <c r="A42" s="15" t="s">
        <v>33</v>
      </c>
      <c r="B42" s="80" t="s">
        <v>187</v>
      </c>
      <c r="C42" s="170">
        <v>50</v>
      </c>
      <c r="D42" s="213"/>
      <c r="E42" s="172">
        <f>(D42+D43)*C42</f>
        <v>0</v>
      </c>
      <c r="G42" s="2">
        <v>50</v>
      </c>
    </row>
    <row r="43" spans="1:7" ht="25" customHeight="1" thickBot="1">
      <c r="A43" s="13" t="s">
        <v>104</v>
      </c>
      <c r="B43" s="46"/>
      <c r="C43" s="171"/>
      <c r="D43" s="215"/>
      <c r="E43" s="173"/>
    </row>
    <row r="44" spans="1:7" ht="23.25" customHeight="1" thickBot="1">
      <c r="A44" s="167" t="s">
        <v>174</v>
      </c>
      <c r="B44" s="217"/>
      <c r="C44" s="217"/>
      <c r="D44" s="217"/>
      <c r="E44" s="217"/>
    </row>
    <row r="45" spans="1:7" ht="16.5" customHeight="1">
      <c r="A45" s="4" t="s">
        <v>2</v>
      </c>
      <c r="B45" s="5" t="s">
        <v>3</v>
      </c>
      <c r="C45" s="66" t="s">
        <v>87</v>
      </c>
      <c r="D45" s="65" t="s">
        <v>86</v>
      </c>
      <c r="E45" s="6" t="s">
        <v>4</v>
      </c>
    </row>
    <row r="46" spans="1:7" ht="25" customHeight="1">
      <c r="A46" s="15" t="s">
        <v>27</v>
      </c>
      <c r="B46" s="45" t="s">
        <v>97</v>
      </c>
      <c r="C46" s="170">
        <v>50</v>
      </c>
      <c r="D46" s="213"/>
      <c r="E46" s="172">
        <f>(D46+D47)*C46</f>
        <v>0</v>
      </c>
      <c r="G46" s="2">
        <v>50</v>
      </c>
    </row>
    <row r="47" spans="1:7" ht="25" customHeight="1" thickBot="1">
      <c r="A47" s="13" t="s">
        <v>104</v>
      </c>
      <c r="B47" s="46"/>
      <c r="C47" s="171"/>
      <c r="D47" s="215"/>
      <c r="E47" s="173"/>
    </row>
    <row r="48" spans="1:7" ht="13.5" customHeight="1">
      <c r="A48" s="3"/>
    </row>
    <row r="49" spans="1:7" ht="23.25" customHeight="1" thickBot="1">
      <c r="A49" s="167" t="s">
        <v>34</v>
      </c>
      <c r="B49" s="167"/>
      <c r="C49" s="167"/>
      <c r="D49" s="167"/>
      <c r="E49" s="167"/>
    </row>
    <row r="50" spans="1:7" ht="16.5" customHeight="1">
      <c r="A50" s="4" t="s">
        <v>30</v>
      </c>
      <c r="B50" s="5" t="s">
        <v>3</v>
      </c>
      <c r="C50" s="66" t="s">
        <v>87</v>
      </c>
      <c r="D50" s="65" t="s">
        <v>86</v>
      </c>
      <c r="E50" s="6" t="s">
        <v>4</v>
      </c>
      <c r="F50" s="2"/>
    </row>
    <row r="51" spans="1:7" ht="50" customHeight="1">
      <c r="A51" s="41" t="s">
        <v>27</v>
      </c>
      <c r="B51" s="80" t="s">
        <v>137</v>
      </c>
      <c r="C51" s="168">
        <v>110</v>
      </c>
      <c r="D51" s="213"/>
      <c r="E51" s="172">
        <f>(D51+D52)*C51</f>
        <v>0</v>
      </c>
      <c r="F51" s="2"/>
      <c r="G51" s="2">
        <v>110</v>
      </c>
    </row>
    <row r="52" spans="1:7" ht="25" customHeight="1" thickBot="1">
      <c r="A52" s="48" t="s">
        <v>98</v>
      </c>
      <c r="B52" s="46"/>
      <c r="C52" s="216"/>
      <c r="D52" s="215"/>
      <c r="E52" s="173"/>
      <c r="F52" s="2"/>
    </row>
    <row r="53" spans="1:7" ht="13.5" customHeight="1">
      <c r="A53" s="3"/>
    </row>
    <row r="54" spans="1:7" ht="23.25" customHeight="1" thickBot="1">
      <c r="A54" s="167" t="s">
        <v>35</v>
      </c>
      <c r="B54" s="167"/>
      <c r="C54" s="167"/>
      <c r="D54" s="167"/>
      <c r="E54" s="167"/>
    </row>
    <row r="55" spans="1:7" ht="16.5" customHeight="1">
      <c r="A55" s="4" t="s">
        <v>36</v>
      </c>
      <c r="B55" s="5" t="s">
        <v>3</v>
      </c>
      <c r="C55" s="66" t="s">
        <v>87</v>
      </c>
      <c r="D55" s="65" t="s">
        <v>86</v>
      </c>
      <c r="E55" s="6" t="s">
        <v>4</v>
      </c>
    </row>
    <row r="56" spans="1:7" ht="75" customHeight="1">
      <c r="A56" s="15" t="s">
        <v>27</v>
      </c>
      <c r="B56" s="132" t="s">
        <v>222</v>
      </c>
      <c r="C56" s="170">
        <v>110</v>
      </c>
      <c r="D56" s="213"/>
      <c r="E56" s="172">
        <f>(D56+D57)*C56</f>
        <v>0</v>
      </c>
      <c r="G56" s="2">
        <v>110</v>
      </c>
    </row>
    <row r="57" spans="1:7" ht="25" customHeight="1" thickBot="1">
      <c r="A57" s="13" t="s">
        <v>104</v>
      </c>
      <c r="B57" s="46"/>
      <c r="C57" s="171"/>
      <c r="D57" s="215"/>
      <c r="E57" s="173"/>
    </row>
    <row r="58" spans="1:7" ht="13.5" customHeight="1">
      <c r="A58" s="3"/>
    </row>
    <row r="59" spans="1:7" ht="23.25" customHeight="1" thickBot="1">
      <c r="A59" s="167" t="s">
        <v>37</v>
      </c>
      <c r="B59" s="167"/>
      <c r="C59" s="167"/>
      <c r="D59" s="167"/>
      <c r="E59" s="167"/>
    </row>
    <row r="60" spans="1:7" ht="16.5" customHeight="1">
      <c r="A60" s="4" t="s">
        <v>38</v>
      </c>
      <c r="B60" s="5" t="s">
        <v>3</v>
      </c>
      <c r="C60" s="66" t="s">
        <v>87</v>
      </c>
      <c r="D60" s="65" t="s">
        <v>86</v>
      </c>
      <c r="E60" s="6" t="s">
        <v>4</v>
      </c>
    </row>
    <row r="61" spans="1:7" ht="25" customHeight="1">
      <c r="A61" s="15" t="s">
        <v>39</v>
      </c>
      <c r="B61" s="45" t="s">
        <v>40</v>
      </c>
      <c r="C61" s="170">
        <v>40</v>
      </c>
      <c r="D61" s="213"/>
      <c r="E61" s="172">
        <f>C61*(D61+D62+D63+D64)</f>
        <v>0</v>
      </c>
      <c r="G61" s="2">
        <v>40</v>
      </c>
    </row>
    <row r="62" spans="1:7" ht="25" customHeight="1">
      <c r="A62" s="15" t="s">
        <v>41</v>
      </c>
      <c r="B62" s="45"/>
      <c r="C62" s="170"/>
      <c r="D62" s="214"/>
      <c r="E62" s="172"/>
    </row>
    <row r="63" spans="1:7" ht="25" customHeight="1">
      <c r="A63" s="15" t="s">
        <v>42</v>
      </c>
      <c r="B63" s="45" t="s">
        <v>99</v>
      </c>
      <c r="C63" s="170"/>
      <c r="D63" s="214"/>
      <c r="E63" s="172"/>
    </row>
    <row r="64" spans="1:7" ht="25" customHeight="1" thickBot="1">
      <c r="A64" s="13" t="s">
        <v>105</v>
      </c>
      <c r="B64" s="46"/>
      <c r="C64" s="171"/>
      <c r="D64" s="215"/>
      <c r="E64" s="173"/>
    </row>
    <row r="65" spans="1:7" ht="16.5" customHeight="1" thickBot="1">
      <c r="A65" s="167" t="s">
        <v>173</v>
      </c>
      <c r="B65" s="167"/>
      <c r="C65" s="167"/>
      <c r="D65" s="167"/>
      <c r="E65" s="167"/>
    </row>
    <row r="66" spans="1:7" ht="16.5" customHeight="1">
      <c r="A66" s="4" t="s">
        <v>38</v>
      </c>
      <c r="B66" s="5" t="s">
        <v>3</v>
      </c>
      <c r="C66" s="66" t="s">
        <v>87</v>
      </c>
      <c r="D66" s="65" t="s">
        <v>86</v>
      </c>
      <c r="E66" s="6" t="s">
        <v>4</v>
      </c>
    </row>
    <row r="67" spans="1:7" ht="25" customHeight="1" thickBot="1">
      <c r="A67" s="13" t="s">
        <v>44</v>
      </c>
      <c r="B67" s="14"/>
      <c r="C67" s="107">
        <v>40</v>
      </c>
      <c r="D67" s="31"/>
      <c r="E67" s="16">
        <f>C67*D67</f>
        <v>0</v>
      </c>
      <c r="G67" s="2">
        <v>40</v>
      </c>
    </row>
    <row r="68" spans="1:7" ht="13.5" customHeight="1" thickBot="1">
      <c r="A68" s="17"/>
    </row>
    <row r="69" spans="1:7" ht="27" customHeight="1" thickBot="1">
      <c r="A69" s="18" t="s">
        <v>201</v>
      </c>
      <c r="B69" s="158">
        <f>E67+E61+E56+E51+E46+E42+E36+E31</f>
        <v>0</v>
      </c>
      <c r="F69" s="1">
        <f>B69*1.1</f>
        <v>0</v>
      </c>
    </row>
    <row r="70" spans="1:7" ht="25" customHeight="1">
      <c r="A70" s="3"/>
    </row>
    <row r="71" spans="1:7" ht="23.25" customHeight="1" thickBot="1">
      <c r="A71" s="167" t="s">
        <v>88</v>
      </c>
      <c r="B71" s="167"/>
      <c r="C71" s="167"/>
      <c r="D71" s="167"/>
      <c r="E71" s="167"/>
    </row>
    <row r="72" spans="1:7" ht="17.25" customHeight="1">
      <c r="A72" s="4" t="s">
        <v>30</v>
      </c>
      <c r="B72" s="5" t="s">
        <v>3</v>
      </c>
      <c r="C72" s="66" t="s">
        <v>87</v>
      </c>
      <c r="D72" s="65" t="s">
        <v>86</v>
      </c>
      <c r="E72" s="6" t="s">
        <v>4</v>
      </c>
    </row>
    <row r="73" spans="1:7" ht="50" customHeight="1">
      <c r="A73" s="15" t="s">
        <v>45</v>
      </c>
      <c r="B73" s="45" t="s">
        <v>184</v>
      </c>
      <c r="C73" s="170">
        <v>2</v>
      </c>
      <c r="D73" s="213"/>
      <c r="E73" s="172">
        <f>(D73+D74)*C73</f>
        <v>0</v>
      </c>
      <c r="G73" s="2">
        <v>2</v>
      </c>
    </row>
    <row r="74" spans="1:7" ht="25" customHeight="1" thickBot="1">
      <c r="A74" s="13" t="s">
        <v>104</v>
      </c>
      <c r="B74" s="46"/>
      <c r="C74" s="171"/>
      <c r="D74" s="215"/>
      <c r="E74" s="173"/>
    </row>
    <row r="75" spans="1:7" ht="17.25" customHeight="1" thickBot="1">
      <c r="A75" s="3"/>
    </row>
    <row r="76" spans="1:7" ht="27" customHeight="1" thickBot="1">
      <c r="A76" s="18" t="s">
        <v>202</v>
      </c>
      <c r="B76" s="158">
        <f>E73</f>
        <v>0</v>
      </c>
      <c r="F76" s="1">
        <f>B76*1.1</f>
        <v>0</v>
      </c>
    </row>
    <row r="77" spans="1:7" ht="25" customHeight="1">
      <c r="A77" s="34"/>
      <c r="B77" s="35"/>
    </row>
    <row r="78" spans="1:7" ht="21" customHeight="1">
      <c r="A78" s="167" t="s">
        <v>89</v>
      </c>
      <c r="B78" s="167"/>
      <c r="C78" s="167"/>
      <c r="D78" s="167"/>
      <c r="E78" s="167"/>
    </row>
    <row r="79" spans="1:7" ht="21" customHeight="1" thickBot="1">
      <c r="A79" s="167" t="s">
        <v>138</v>
      </c>
      <c r="B79" s="167"/>
      <c r="C79" s="167"/>
      <c r="D79" s="167"/>
      <c r="E79" s="167"/>
    </row>
    <row r="80" spans="1:7" ht="16.5" customHeight="1">
      <c r="A80" s="4" t="s">
        <v>30</v>
      </c>
      <c r="B80" s="5" t="s">
        <v>3</v>
      </c>
      <c r="C80" s="66" t="s">
        <v>87</v>
      </c>
      <c r="D80" s="65" t="s">
        <v>86</v>
      </c>
      <c r="E80" s="6" t="s">
        <v>46</v>
      </c>
      <c r="F80" s="2"/>
    </row>
    <row r="81" spans="1:7" ht="50" customHeight="1">
      <c r="A81" s="127" t="s">
        <v>220</v>
      </c>
      <c r="B81" s="132" t="s">
        <v>140</v>
      </c>
      <c r="C81" s="129">
        <v>170</v>
      </c>
      <c r="D81" s="30"/>
      <c r="E81" s="28">
        <f t="shared" ref="E81:E86" si="1">D81*C81</f>
        <v>0</v>
      </c>
      <c r="F81" s="156"/>
      <c r="G81" s="2">
        <v>170</v>
      </c>
    </row>
    <row r="82" spans="1:7" ht="75" customHeight="1">
      <c r="A82" s="78" t="s">
        <v>125</v>
      </c>
      <c r="B82" s="128" t="s">
        <v>221</v>
      </c>
      <c r="C82" s="129">
        <v>170</v>
      </c>
      <c r="D82" s="30"/>
      <c r="E82" s="28">
        <f t="shared" si="1"/>
        <v>0</v>
      </c>
      <c r="F82" s="156"/>
      <c r="G82" s="2">
        <v>170</v>
      </c>
    </row>
    <row r="83" spans="1:7" ht="75" customHeight="1">
      <c r="A83" s="78" t="s">
        <v>126</v>
      </c>
      <c r="B83" s="130" t="s">
        <v>48</v>
      </c>
      <c r="C83" s="129">
        <v>170</v>
      </c>
      <c r="D83" s="30"/>
      <c r="E83" s="28">
        <f t="shared" si="1"/>
        <v>0</v>
      </c>
      <c r="F83" s="156"/>
      <c r="G83" s="2">
        <v>170</v>
      </c>
    </row>
    <row r="84" spans="1:7" ht="50" customHeight="1">
      <c r="A84" s="50" t="s">
        <v>106</v>
      </c>
      <c r="B84" s="130" t="s">
        <v>102</v>
      </c>
      <c r="C84" s="149">
        <v>108</v>
      </c>
      <c r="D84" s="52"/>
      <c r="E84" s="53">
        <f t="shared" si="1"/>
        <v>0</v>
      </c>
      <c r="F84" s="156"/>
      <c r="G84" s="2">
        <v>108</v>
      </c>
    </row>
    <row r="85" spans="1:7" ht="50" customHeight="1">
      <c r="A85" s="50" t="s">
        <v>107</v>
      </c>
      <c r="B85" s="130" t="s">
        <v>112</v>
      </c>
      <c r="C85" s="148">
        <v>1</v>
      </c>
      <c r="D85" s="147"/>
      <c r="E85" s="150">
        <f t="shared" si="1"/>
        <v>0</v>
      </c>
      <c r="F85" s="156"/>
      <c r="G85" s="2">
        <v>1</v>
      </c>
    </row>
    <row r="86" spans="1:7" ht="25" customHeight="1">
      <c r="A86" s="49" t="s">
        <v>49</v>
      </c>
      <c r="B86" s="130" t="s">
        <v>47</v>
      </c>
      <c r="C86" s="131">
        <v>50</v>
      </c>
      <c r="D86" s="29"/>
      <c r="E86" s="8">
        <f t="shared" si="1"/>
        <v>0</v>
      </c>
      <c r="F86" s="156"/>
      <c r="G86" s="2">
        <v>50</v>
      </c>
    </row>
    <row r="87" spans="1:7" ht="25" customHeight="1" thickBot="1">
      <c r="A87" s="26" t="s">
        <v>103</v>
      </c>
      <c r="B87" s="153"/>
      <c r="C87" s="155">
        <v>170</v>
      </c>
      <c r="D87" s="152"/>
      <c r="E87" s="154">
        <f>C87*D87</f>
        <v>0</v>
      </c>
      <c r="G87" s="2">
        <v>170</v>
      </c>
    </row>
    <row r="88" spans="1:7" ht="13.5" customHeight="1">
      <c r="A88" s="43"/>
      <c r="B88" s="43"/>
      <c r="C88" s="43"/>
      <c r="D88" s="43"/>
      <c r="E88" s="43"/>
    </row>
    <row r="89" spans="1:7" ht="19.5" customHeight="1" thickBot="1">
      <c r="A89" s="167" t="s">
        <v>139</v>
      </c>
      <c r="B89" s="167"/>
      <c r="C89" s="167"/>
      <c r="D89" s="167"/>
      <c r="E89" s="167"/>
    </row>
    <row r="90" spans="1:7" ht="16.5" customHeight="1">
      <c r="A90" s="4" t="s">
        <v>30</v>
      </c>
      <c r="B90" s="5" t="s">
        <v>3</v>
      </c>
      <c r="C90" s="66" t="s">
        <v>87</v>
      </c>
      <c r="D90" s="65" t="s">
        <v>86</v>
      </c>
      <c r="E90" s="6" t="s">
        <v>46</v>
      </c>
      <c r="F90" s="2"/>
    </row>
    <row r="91" spans="1:7" ht="50" customHeight="1">
      <c r="A91" s="127" t="s">
        <v>220</v>
      </c>
      <c r="B91" s="84" t="s">
        <v>185</v>
      </c>
      <c r="C91" s="197">
        <v>20</v>
      </c>
      <c r="D91" s="213"/>
      <c r="E91" s="200">
        <f>(D91+D92+D93+D94)*C91</f>
        <v>0</v>
      </c>
      <c r="F91" s="156"/>
      <c r="G91" s="2">
        <v>20</v>
      </c>
    </row>
    <row r="92" spans="1:7" ht="50" customHeight="1">
      <c r="A92" s="78" t="s">
        <v>127</v>
      </c>
      <c r="B92" s="84" t="s">
        <v>186</v>
      </c>
      <c r="C92" s="198"/>
      <c r="D92" s="214"/>
      <c r="E92" s="201"/>
      <c r="F92" s="2"/>
    </row>
    <row r="93" spans="1:7" ht="50" customHeight="1">
      <c r="A93" s="78" t="s">
        <v>128</v>
      </c>
      <c r="B93" s="84" t="s">
        <v>100</v>
      </c>
      <c r="C93" s="198"/>
      <c r="D93" s="214"/>
      <c r="E93" s="201"/>
      <c r="F93" s="2"/>
    </row>
    <row r="94" spans="1:7" ht="25" customHeight="1" thickBot="1">
      <c r="A94" s="26" t="s">
        <v>101</v>
      </c>
      <c r="B94" s="51"/>
      <c r="C94" s="199"/>
      <c r="D94" s="215"/>
      <c r="E94" s="202"/>
      <c r="F94" s="2"/>
    </row>
    <row r="95" spans="1:7" ht="13.5" customHeight="1">
      <c r="A95" s="43"/>
      <c r="B95" s="43"/>
      <c r="C95" s="43"/>
      <c r="D95" s="43"/>
      <c r="E95" s="43"/>
    </row>
    <row r="96" spans="1:7" ht="19.5" customHeight="1" thickBot="1">
      <c r="A96" s="167" t="s">
        <v>141</v>
      </c>
      <c r="B96" s="167"/>
      <c r="C96" s="167"/>
      <c r="D96" s="167"/>
      <c r="E96" s="167"/>
    </row>
    <row r="97" spans="1:7" ht="16.5" customHeight="1">
      <c r="A97" s="4" t="s">
        <v>30</v>
      </c>
      <c r="B97" s="5" t="s">
        <v>3</v>
      </c>
      <c r="C97" s="66" t="s">
        <v>87</v>
      </c>
      <c r="D97" s="65" t="s">
        <v>86</v>
      </c>
      <c r="E97" s="6" t="s">
        <v>46</v>
      </c>
      <c r="F97" s="2"/>
    </row>
    <row r="98" spans="1:7" ht="25" customHeight="1">
      <c r="A98" s="204" t="s">
        <v>129</v>
      </c>
      <c r="B98" s="67" t="s">
        <v>108</v>
      </c>
      <c r="C98" s="189">
        <v>20</v>
      </c>
      <c r="D98" s="44"/>
      <c r="E98" s="208">
        <f>C98*(D98+D99+D100)</f>
        <v>0</v>
      </c>
      <c r="F98" s="156"/>
      <c r="G98" s="2">
        <v>20</v>
      </c>
    </row>
    <row r="99" spans="1:7" ht="25" customHeight="1">
      <c r="A99" s="205"/>
      <c r="B99" s="161" t="s">
        <v>109</v>
      </c>
      <c r="C99" s="206"/>
      <c r="D99" s="44"/>
      <c r="E99" s="209"/>
      <c r="F99" s="156"/>
    </row>
    <row r="100" spans="1:7" ht="25" customHeight="1" thickBot="1">
      <c r="A100" s="26" t="s">
        <v>98</v>
      </c>
      <c r="B100" s="51"/>
      <c r="C100" s="207"/>
      <c r="D100" s="235"/>
      <c r="E100" s="210"/>
      <c r="F100" s="2"/>
    </row>
    <row r="101" spans="1:7" ht="13.5" customHeight="1" thickBot="1">
      <c r="A101" s="3"/>
    </row>
    <row r="102" spans="1:7" ht="27" customHeight="1" thickBot="1">
      <c r="A102" s="18" t="s">
        <v>203</v>
      </c>
      <c r="B102" s="158">
        <f>E81+E82+E83+E84+E86+E91+E98+E99+E85+E87+E100</f>
        <v>0</v>
      </c>
      <c r="F102" s="1">
        <f>B102*1.1</f>
        <v>0</v>
      </c>
    </row>
    <row r="103" spans="1:7" ht="25" customHeight="1">
      <c r="A103" s="3"/>
    </row>
    <row r="104" spans="1:7" ht="19.5" customHeight="1" thickBot="1">
      <c r="A104" s="167" t="s">
        <v>142</v>
      </c>
      <c r="B104" s="167"/>
      <c r="C104" s="167"/>
      <c r="D104" s="167"/>
      <c r="E104" s="167"/>
    </row>
    <row r="105" spans="1:7" ht="16.5" customHeight="1">
      <c r="A105" s="4" t="s">
        <v>30</v>
      </c>
      <c r="B105" s="5" t="s">
        <v>3</v>
      </c>
      <c r="C105" s="66" t="s">
        <v>87</v>
      </c>
      <c r="D105" s="65" t="s">
        <v>86</v>
      </c>
      <c r="E105" s="6" t="s">
        <v>4</v>
      </c>
    </row>
    <row r="106" spans="1:7" ht="25" customHeight="1">
      <c r="A106" s="176" t="s">
        <v>50</v>
      </c>
      <c r="B106" s="203"/>
      <c r="C106" s="102">
        <v>630</v>
      </c>
      <c r="D106" s="29"/>
      <c r="E106" s="8">
        <f>D106*C106</f>
        <v>0</v>
      </c>
      <c r="G106" s="2">
        <v>630</v>
      </c>
    </row>
    <row r="107" spans="1:7" ht="25" customHeight="1">
      <c r="A107" s="176" t="s">
        <v>51</v>
      </c>
      <c r="B107" s="203"/>
      <c r="C107" s="170">
        <v>530</v>
      </c>
      <c r="D107" s="211"/>
      <c r="E107" s="172">
        <f>C107*(D107+D109+D110+D111+D112)</f>
        <v>0</v>
      </c>
      <c r="G107" s="2">
        <v>530</v>
      </c>
    </row>
    <row r="108" spans="1:7" ht="75" customHeight="1">
      <c r="A108" s="15" t="s">
        <v>52</v>
      </c>
      <c r="B108" s="79" t="s">
        <v>111</v>
      </c>
      <c r="C108" s="170"/>
      <c r="D108" s="212"/>
      <c r="E108" s="172"/>
    </row>
    <row r="109" spans="1:7" ht="125" customHeight="1">
      <c r="A109" s="15" t="s">
        <v>53</v>
      </c>
      <c r="B109" s="79" t="s">
        <v>113</v>
      </c>
      <c r="C109" s="170"/>
      <c r="D109" s="29"/>
      <c r="E109" s="172"/>
    </row>
    <row r="110" spans="1:7" ht="50" customHeight="1">
      <c r="A110" s="15" t="s">
        <v>54</v>
      </c>
      <c r="B110" s="79" t="s">
        <v>110</v>
      </c>
      <c r="C110" s="170"/>
      <c r="D110" s="29"/>
      <c r="E110" s="172"/>
    </row>
    <row r="111" spans="1:7" ht="75" customHeight="1">
      <c r="A111" s="15" t="s">
        <v>55</v>
      </c>
      <c r="B111" s="79" t="s">
        <v>143</v>
      </c>
      <c r="C111" s="170"/>
      <c r="D111" s="29"/>
      <c r="E111" s="172"/>
    </row>
    <row r="112" spans="1:7" ht="25" customHeight="1" thickBot="1">
      <c r="A112" s="195" t="s">
        <v>56</v>
      </c>
      <c r="B112" s="196"/>
      <c r="C112" s="171"/>
      <c r="D112" s="31"/>
      <c r="E112" s="173"/>
    </row>
    <row r="113" spans="1:7" ht="13.5" customHeight="1" thickBot="1">
      <c r="A113" s="9"/>
    </row>
    <row r="114" spans="1:7" ht="27" customHeight="1" thickBot="1">
      <c r="A114" s="18" t="s">
        <v>204</v>
      </c>
      <c r="B114" s="158">
        <f>E106+E107</f>
        <v>0</v>
      </c>
      <c r="F114" s="1">
        <f>B114*1.1</f>
        <v>0</v>
      </c>
    </row>
    <row r="115" spans="1:7" ht="25" customHeight="1">
      <c r="A115" s="9"/>
    </row>
    <row r="116" spans="1:7" ht="19.5" customHeight="1" thickBot="1">
      <c r="A116" s="167" t="s">
        <v>144</v>
      </c>
      <c r="B116" s="167"/>
      <c r="C116" s="167"/>
      <c r="D116" s="167"/>
      <c r="E116" s="167"/>
    </row>
    <row r="117" spans="1:7" ht="16.5" customHeight="1">
      <c r="A117" s="4" t="s">
        <v>2</v>
      </c>
      <c r="B117" s="10" t="s">
        <v>57</v>
      </c>
      <c r="C117" s="66" t="s">
        <v>87</v>
      </c>
      <c r="D117" s="11" t="s">
        <v>86</v>
      </c>
      <c r="E117" s="12" t="s">
        <v>4</v>
      </c>
    </row>
    <row r="118" spans="1:7" ht="25" customHeight="1">
      <c r="A118" s="15" t="s">
        <v>39</v>
      </c>
      <c r="B118" s="7" t="s">
        <v>58</v>
      </c>
      <c r="C118" s="189">
        <v>2</v>
      </c>
      <c r="D118" s="30"/>
      <c r="E118" s="192">
        <f>(D118+D119+D120+D121)*C118</f>
        <v>0</v>
      </c>
      <c r="G118" s="2">
        <v>2</v>
      </c>
    </row>
    <row r="119" spans="1:7" ht="50" customHeight="1">
      <c r="A119" s="15" t="s">
        <v>149</v>
      </c>
      <c r="B119" s="79" t="s">
        <v>183</v>
      </c>
      <c r="C119" s="206"/>
      <c r="D119" s="29"/>
      <c r="E119" s="225"/>
    </row>
    <row r="120" spans="1:7" ht="25" customHeight="1">
      <c r="A120" s="15" t="s">
        <v>150</v>
      </c>
      <c r="B120" s="7"/>
      <c r="C120" s="206"/>
      <c r="D120" s="29"/>
      <c r="E120" s="225"/>
    </row>
    <row r="121" spans="1:7" ht="25" customHeight="1" thickBot="1">
      <c r="A121" s="195" t="s">
        <v>85</v>
      </c>
      <c r="B121" s="196"/>
      <c r="C121" s="207"/>
      <c r="D121" s="157"/>
      <c r="E121" s="226"/>
    </row>
    <row r="122" spans="1:7" ht="16.5" customHeight="1" thickBot="1">
      <c r="A122" s="167" t="s">
        <v>171</v>
      </c>
      <c r="B122" s="167"/>
      <c r="C122" s="167"/>
      <c r="D122" s="167"/>
      <c r="E122" s="167"/>
    </row>
    <row r="123" spans="1:7" ht="16.5" customHeight="1">
      <c r="A123" s="4" t="s">
        <v>38</v>
      </c>
      <c r="B123" s="5" t="s">
        <v>3</v>
      </c>
      <c r="C123" s="66" t="s">
        <v>87</v>
      </c>
      <c r="D123" s="65" t="s">
        <v>86</v>
      </c>
      <c r="E123" s="6" t="s">
        <v>4</v>
      </c>
    </row>
    <row r="124" spans="1:7" ht="75" customHeight="1">
      <c r="A124" s="42" t="s">
        <v>145</v>
      </c>
      <c r="B124" s="111" t="s">
        <v>151</v>
      </c>
      <c r="C124" s="112">
        <v>1</v>
      </c>
      <c r="D124" s="30"/>
      <c r="E124" s="73">
        <f>C124*D124</f>
        <v>0</v>
      </c>
      <c r="G124" s="2">
        <v>1</v>
      </c>
    </row>
    <row r="125" spans="1:7" ht="50" customHeight="1">
      <c r="A125" s="41" t="s">
        <v>146</v>
      </c>
      <c r="B125" s="116" t="s">
        <v>219</v>
      </c>
      <c r="C125" s="117">
        <v>1</v>
      </c>
      <c r="D125" s="29"/>
      <c r="E125" s="73">
        <f t="shared" ref="E125:E126" si="2">C125*D125</f>
        <v>0</v>
      </c>
      <c r="G125" s="2">
        <v>1</v>
      </c>
    </row>
    <row r="126" spans="1:7" ht="75" customHeight="1">
      <c r="A126" s="41" t="s">
        <v>147</v>
      </c>
      <c r="B126" s="116" t="s">
        <v>152</v>
      </c>
      <c r="C126" s="117">
        <v>1</v>
      </c>
      <c r="D126" s="29"/>
      <c r="E126" s="73">
        <f t="shared" si="2"/>
        <v>0</v>
      </c>
      <c r="G126" s="2">
        <v>1</v>
      </c>
    </row>
    <row r="127" spans="1:7" ht="25" customHeight="1" thickBot="1">
      <c r="A127" s="40" t="s">
        <v>148</v>
      </c>
      <c r="B127" s="121"/>
      <c r="C127" s="122">
        <v>1</v>
      </c>
      <c r="D127" s="157"/>
      <c r="E127" s="74">
        <f>C127*D127</f>
        <v>0</v>
      </c>
      <c r="G127" s="2">
        <v>1</v>
      </c>
    </row>
    <row r="128" spans="1:7" ht="13.5" customHeight="1" thickBot="1">
      <c r="A128" s="3"/>
    </row>
    <row r="129" spans="1:7" ht="27" customHeight="1" thickBot="1">
      <c r="A129" s="18" t="s">
        <v>205</v>
      </c>
      <c r="B129" s="159">
        <f>E118+E124+E125+E126+E127</f>
        <v>0</v>
      </c>
      <c r="E129" s="2"/>
      <c r="F129" s="1">
        <f>B129*1.1</f>
        <v>0</v>
      </c>
    </row>
    <row r="130" spans="1:7" ht="25" customHeight="1">
      <c r="A130" s="3"/>
    </row>
    <row r="131" spans="1:7" ht="23.25" customHeight="1" thickBot="1">
      <c r="A131" s="167" t="s">
        <v>90</v>
      </c>
      <c r="B131" s="167"/>
      <c r="C131" s="167"/>
      <c r="D131" s="167"/>
      <c r="E131" s="167"/>
    </row>
    <row r="132" spans="1:7" ht="14.25" customHeight="1">
      <c r="A132" s="4" t="s">
        <v>2</v>
      </c>
      <c r="B132" s="5" t="s">
        <v>57</v>
      </c>
      <c r="C132" s="66" t="s">
        <v>87</v>
      </c>
      <c r="D132" s="65" t="s">
        <v>86</v>
      </c>
      <c r="E132" s="6" t="s">
        <v>4</v>
      </c>
    </row>
    <row r="133" spans="1:7" ht="25" customHeight="1">
      <c r="A133" s="15" t="s">
        <v>39</v>
      </c>
      <c r="B133" s="45" t="s">
        <v>58</v>
      </c>
      <c r="C133" s="189">
        <v>2</v>
      </c>
      <c r="D133" s="71"/>
      <c r="E133" s="192">
        <f>(D133+D134+D135+D136+D137)*C133</f>
        <v>0</v>
      </c>
      <c r="G133" s="2">
        <v>2</v>
      </c>
    </row>
    <row r="134" spans="1:7" ht="25" customHeight="1">
      <c r="A134" s="15" t="s">
        <v>149</v>
      </c>
      <c r="B134" s="45" t="s">
        <v>114</v>
      </c>
      <c r="C134" s="190"/>
      <c r="D134" s="52"/>
      <c r="E134" s="193"/>
    </row>
    <row r="135" spans="1:7" ht="25" customHeight="1">
      <c r="A135" s="15" t="s">
        <v>153</v>
      </c>
      <c r="B135" s="45" t="s">
        <v>182</v>
      </c>
      <c r="C135" s="190"/>
      <c r="D135" s="52"/>
      <c r="E135" s="193"/>
    </row>
    <row r="136" spans="1:7" ht="25" customHeight="1">
      <c r="A136" s="15" t="s">
        <v>154</v>
      </c>
      <c r="B136" s="45"/>
      <c r="C136" s="190"/>
      <c r="D136" s="52"/>
      <c r="E136" s="193"/>
    </row>
    <row r="137" spans="1:7" ht="25" customHeight="1" thickBot="1">
      <c r="A137" s="195" t="s">
        <v>155</v>
      </c>
      <c r="B137" s="196"/>
      <c r="C137" s="191"/>
      <c r="D137" s="72"/>
      <c r="E137" s="194"/>
    </row>
    <row r="138" spans="1:7" ht="16.5" customHeight="1" thickBot="1">
      <c r="A138" s="167" t="s">
        <v>172</v>
      </c>
      <c r="B138" s="167"/>
      <c r="C138" s="167"/>
      <c r="D138" s="167"/>
      <c r="E138" s="167"/>
    </row>
    <row r="139" spans="1:7" ht="16.5" customHeight="1">
      <c r="A139" s="4" t="s">
        <v>38</v>
      </c>
      <c r="B139" s="5" t="s">
        <v>3</v>
      </c>
      <c r="C139" s="66" t="s">
        <v>87</v>
      </c>
      <c r="D139" s="65" t="s">
        <v>86</v>
      </c>
      <c r="E139" s="6" t="s">
        <v>4</v>
      </c>
    </row>
    <row r="140" spans="1:7" ht="100" customHeight="1">
      <c r="A140" s="42" t="s">
        <v>145</v>
      </c>
      <c r="B140" s="68" t="s">
        <v>151</v>
      </c>
      <c r="C140" s="112">
        <v>1</v>
      </c>
      <c r="D140" s="71"/>
      <c r="E140" s="73">
        <f>C140*D140</f>
        <v>0</v>
      </c>
      <c r="G140" s="2">
        <v>1</v>
      </c>
    </row>
    <row r="141" spans="1:7" ht="50" customHeight="1">
      <c r="A141" s="41" t="s">
        <v>156</v>
      </c>
      <c r="B141" s="69" t="s">
        <v>157</v>
      </c>
      <c r="C141" s="117">
        <v>1</v>
      </c>
      <c r="D141" s="52"/>
      <c r="E141" s="73">
        <f>C141*D141</f>
        <v>0</v>
      </c>
      <c r="G141" s="2">
        <v>1</v>
      </c>
    </row>
    <row r="142" spans="1:7" ht="25" customHeight="1" thickBot="1">
      <c r="A142" s="40" t="s">
        <v>166</v>
      </c>
      <c r="B142" s="75"/>
      <c r="C142" s="122">
        <v>1</v>
      </c>
      <c r="D142" s="72"/>
      <c r="E142" s="74">
        <f>C142*D142</f>
        <v>0</v>
      </c>
      <c r="G142" s="2">
        <v>1</v>
      </c>
    </row>
    <row r="143" spans="1:7" ht="13.5" customHeight="1" thickBot="1">
      <c r="A143" s="19"/>
      <c r="B143" s="19"/>
      <c r="C143" s="20"/>
      <c r="D143" s="20"/>
      <c r="E143" s="20"/>
    </row>
    <row r="144" spans="1:7" ht="26.25" customHeight="1" thickBot="1">
      <c r="A144" s="18" t="s">
        <v>206</v>
      </c>
      <c r="B144" s="158">
        <f>E133+E140+E141+E142</f>
        <v>0</v>
      </c>
      <c r="C144" s="20"/>
      <c r="D144" s="20"/>
      <c r="E144" s="20"/>
      <c r="F144" s="1">
        <f>B144*1.1</f>
        <v>0</v>
      </c>
    </row>
    <row r="145" spans="1:7" ht="25" customHeight="1">
      <c r="A145" s="17"/>
      <c r="B145" s="21"/>
      <c r="C145" s="22"/>
      <c r="D145" s="23"/>
      <c r="E145" s="23"/>
    </row>
    <row r="146" spans="1:7" ht="24" customHeight="1" thickBot="1">
      <c r="A146" s="24" t="s">
        <v>91</v>
      </c>
      <c r="B146" s="21"/>
      <c r="C146" s="25"/>
      <c r="D146" s="23"/>
      <c r="E146" s="23"/>
    </row>
    <row r="147" spans="1:7" ht="15" customHeight="1">
      <c r="A147" s="4" t="s">
        <v>38</v>
      </c>
      <c r="B147" s="10" t="s">
        <v>3</v>
      </c>
      <c r="C147" s="66" t="s">
        <v>87</v>
      </c>
      <c r="D147" s="65" t="s">
        <v>86</v>
      </c>
      <c r="E147" s="12" t="s">
        <v>4</v>
      </c>
    </row>
    <row r="148" spans="1:7" ht="25" customHeight="1">
      <c r="A148" s="91" t="s">
        <v>39</v>
      </c>
      <c r="B148" s="92" t="s">
        <v>58</v>
      </c>
      <c r="C148" s="189">
        <v>2</v>
      </c>
      <c r="D148" s="113"/>
      <c r="E148" s="192">
        <f>C148*(D148+D149+D150+D151+D152)</f>
        <v>0</v>
      </c>
      <c r="G148" s="2">
        <v>2</v>
      </c>
    </row>
    <row r="149" spans="1:7" ht="25" customHeight="1">
      <c r="A149" s="91" t="s">
        <v>149</v>
      </c>
      <c r="B149" s="92" t="s">
        <v>115</v>
      </c>
      <c r="C149" s="206"/>
      <c r="D149" s="118"/>
      <c r="E149" s="225"/>
    </row>
    <row r="150" spans="1:7" ht="25" customHeight="1">
      <c r="A150" s="91" t="s">
        <v>150</v>
      </c>
      <c r="B150" s="92"/>
      <c r="C150" s="206"/>
      <c r="D150" s="118"/>
      <c r="E150" s="225"/>
    </row>
    <row r="151" spans="1:7" ht="25" customHeight="1">
      <c r="A151" s="125" t="s">
        <v>158</v>
      </c>
      <c r="B151" s="126"/>
      <c r="C151" s="206"/>
      <c r="D151" s="118"/>
      <c r="E151" s="225"/>
    </row>
    <row r="152" spans="1:7" ht="25" customHeight="1" thickBot="1">
      <c r="A152" s="227" t="s">
        <v>155</v>
      </c>
      <c r="B152" s="228"/>
      <c r="C152" s="207"/>
      <c r="D152" s="123"/>
      <c r="E152" s="226"/>
    </row>
    <row r="153" spans="1:7" ht="16.5" customHeight="1" thickBot="1">
      <c r="A153" s="167" t="s">
        <v>171</v>
      </c>
      <c r="B153" s="167"/>
      <c r="C153" s="167"/>
      <c r="D153" s="167"/>
      <c r="E153" s="167"/>
    </row>
    <row r="154" spans="1:7" ht="16.5" customHeight="1">
      <c r="A154" s="96" t="s">
        <v>38</v>
      </c>
      <c r="B154" s="97" t="s">
        <v>3</v>
      </c>
      <c r="C154" s="98" t="s">
        <v>87</v>
      </c>
      <c r="D154" s="99" t="s">
        <v>86</v>
      </c>
      <c r="E154" s="100" t="s">
        <v>4</v>
      </c>
    </row>
    <row r="155" spans="1:7" ht="25" customHeight="1">
      <c r="A155" s="110" t="s">
        <v>159</v>
      </c>
      <c r="B155" s="111"/>
      <c r="C155" s="112">
        <v>1</v>
      </c>
      <c r="D155" s="113"/>
      <c r="E155" s="114">
        <f>C155*D155</f>
        <v>0</v>
      </c>
      <c r="G155" s="2">
        <v>1</v>
      </c>
    </row>
    <row r="156" spans="1:7" ht="25" customHeight="1">
      <c r="A156" s="115" t="s">
        <v>160</v>
      </c>
      <c r="B156" s="116"/>
      <c r="C156" s="117">
        <v>1</v>
      </c>
      <c r="D156" s="118"/>
      <c r="E156" s="114">
        <f>C156*D156</f>
        <v>0</v>
      </c>
      <c r="G156" s="2">
        <v>1</v>
      </c>
    </row>
    <row r="157" spans="1:7" ht="25" customHeight="1">
      <c r="A157" s="110" t="s">
        <v>161</v>
      </c>
      <c r="B157" s="111"/>
      <c r="C157" s="119">
        <v>1</v>
      </c>
      <c r="D157" s="118"/>
      <c r="E157" s="114">
        <f t="shared" ref="E157:E160" si="3">C157*D157</f>
        <v>0</v>
      </c>
      <c r="G157" s="2">
        <v>1</v>
      </c>
    </row>
    <row r="158" spans="1:7" ht="25" customHeight="1">
      <c r="A158" s="110" t="s">
        <v>148</v>
      </c>
      <c r="B158" s="111"/>
      <c r="C158" s="119">
        <v>1</v>
      </c>
      <c r="D158" s="118"/>
      <c r="E158" s="114">
        <f t="shared" si="3"/>
        <v>0</v>
      </c>
      <c r="G158" s="2">
        <v>1</v>
      </c>
    </row>
    <row r="159" spans="1:7" ht="50" customHeight="1">
      <c r="A159" s="110" t="s">
        <v>162</v>
      </c>
      <c r="B159" s="111" t="s">
        <v>218</v>
      </c>
      <c r="C159" s="119">
        <v>1</v>
      </c>
      <c r="D159" s="118"/>
      <c r="E159" s="114">
        <f t="shared" si="3"/>
        <v>0</v>
      </c>
      <c r="G159" s="2">
        <v>1</v>
      </c>
    </row>
    <row r="160" spans="1:7" ht="75" customHeight="1">
      <c r="A160" s="110" t="s">
        <v>163</v>
      </c>
      <c r="B160" s="111" t="s">
        <v>152</v>
      </c>
      <c r="C160" s="119">
        <v>1</v>
      </c>
      <c r="D160" s="118"/>
      <c r="E160" s="114">
        <f t="shared" si="3"/>
        <v>0</v>
      </c>
      <c r="G160" s="2">
        <v>1</v>
      </c>
    </row>
    <row r="161" spans="1:7" ht="25" customHeight="1" thickBot="1">
      <c r="A161" s="120" t="s">
        <v>164</v>
      </c>
      <c r="B161" s="121" t="s">
        <v>165</v>
      </c>
      <c r="C161" s="122">
        <v>1</v>
      </c>
      <c r="D161" s="123"/>
      <c r="E161" s="124">
        <f>C161*D161</f>
        <v>0</v>
      </c>
      <c r="G161" s="2">
        <v>1</v>
      </c>
    </row>
    <row r="162" spans="1:7" ht="13.5" customHeight="1" thickBot="1">
      <c r="A162" s="39"/>
      <c r="B162" s="19"/>
      <c r="C162" s="25"/>
      <c r="D162" s="23"/>
      <c r="E162" s="23"/>
    </row>
    <row r="163" spans="1:7" ht="28.5" customHeight="1" thickBot="1">
      <c r="A163" s="18" t="s">
        <v>207</v>
      </c>
      <c r="B163" s="159">
        <f>E148+E155+E156+E157+E158+E159+E160+E161</f>
        <v>0</v>
      </c>
      <c r="C163" s="25"/>
      <c r="D163" s="23"/>
      <c r="E163" s="23"/>
      <c r="F163" s="1">
        <f>B163*1.1</f>
        <v>0</v>
      </c>
    </row>
    <row r="164" spans="1:7" ht="25" customHeight="1">
      <c r="A164" s="36"/>
      <c r="B164" s="19"/>
      <c r="C164" s="25"/>
      <c r="D164" s="23"/>
      <c r="E164" s="23"/>
    </row>
    <row r="165" spans="1:7" ht="21.75" customHeight="1" thickBot="1">
      <c r="A165" s="188" t="s">
        <v>92</v>
      </c>
      <c r="B165" s="188"/>
      <c r="C165" s="188"/>
      <c r="D165" s="188"/>
      <c r="E165" s="188"/>
    </row>
    <row r="166" spans="1:7" ht="16.5" customHeight="1">
      <c r="A166" s="4" t="s">
        <v>59</v>
      </c>
      <c r="B166" s="10" t="s">
        <v>3</v>
      </c>
      <c r="C166" s="66" t="s">
        <v>87</v>
      </c>
      <c r="D166" s="65" t="s">
        <v>86</v>
      </c>
      <c r="E166" s="12" t="s">
        <v>4</v>
      </c>
    </row>
    <row r="167" spans="1:7" ht="25" customHeight="1">
      <c r="A167" s="15" t="s">
        <v>39</v>
      </c>
      <c r="B167" s="7" t="s">
        <v>60</v>
      </c>
      <c r="C167" s="170">
        <v>45</v>
      </c>
      <c r="D167" s="52"/>
      <c r="E167" s="172">
        <f>C167*(SUM(D167:D171))</f>
        <v>0</v>
      </c>
      <c r="G167" s="2">
        <v>45</v>
      </c>
    </row>
    <row r="168" spans="1:7" ht="25" customHeight="1">
      <c r="A168" s="15" t="s">
        <v>41</v>
      </c>
      <c r="B168" s="7"/>
      <c r="C168" s="170"/>
      <c r="D168" s="52"/>
      <c r="E168" s="172"/>
    </row>
    <row r="169" spans="1:7" ht="25" customHeight="1">
      <c r="A169" s="15" t="s">
        <v>116</v>
      </c>
      <c r="B169" s="7" t="s">
        <v>117</v>
      </c>
      <c r="C169" s="170"/>
      <c r="D169" s="52"/>
      <c r="E169" s="172"/>
    </row>
    <row r="170" spans="1:7" ht="25" customHeight="1">
      <c r="A170" s="165" t="s">
        <v>85</v>
      </c>
      <c r="B170" s="166"/>
      <c r="C170" s="189"/>
      <c r="D170" s="71"/>
      <c r="E170" s="192"/>
    </row>
    <row r="171" spans="1:7" ht="25" customHeight="1" thickBot="1">
      <c r="A171" s="13" t="s">
        <v>231</v>
      </c>
      <c r="B171" s="14"/>
      <c r="C171" s="171"/>
      <c r="D171" s="54"/>
      <c r="E171" s="173"/>
    </row>
    <row r="172" spans="1:7" ht="17.25" customHeight="1" thickBot="1">
      <c r="A172" s="167" t="s">
        <v>61</v>
      </c>
      <c r="B172" s="167"/>
      <c r="C172" s="167"/>
      <c r="D172" s="167"/>
      <c r="E172" s="167"/>
    </row>
    <row r="173" spans="1:7" ht="16.5" customHeight="1">
      <c r="A173" s="4" t="s">
        <v>38</v>
      </c>
      <c r="B173" s="5" t="s">
        <v>3</v>
      </c>
      <c r="C173" s="66" t="s">
        <v>87</v>
      </c>
      <c r="D173" s="65" t="s">
        <v>86</v>
      </c>
      <c r="E173" s="6" t="s">
        <v>4</v>
      </c>
    </row>
    <row r="174" spans="1:7" ht="25" customHeight="1">
      <c r="A174" s="91" t="s">
        <v>39</v>
      </c>
      <c r="B174" s="92" t="s">
        <v>60</v>
      </c>
      <c r="C174" s="189">
        <v>1</v>
      </c>
      <c r="D174" s="113"/>
      <c r="E174" s="182">
        <f>C174*(D174+D175+D176+D177)</f>
        <v>0</v>
      </c>
      <c r="G174" s="2">
        <v>1</v>
      </c>
    </row>
    <row r="175" spans="1:7" ht="25" customHeight="1">
      <c r="A175" s="91" t="s">
        <v>62</v>
      </c>
      <c r="B175" s="92"/>
      <c r="C175" s="206"/>
      <c r="D175" s="118"/>
      <c r="E175" s="183"/>
    </row>
    <row r="176" spans="1:7" ht="25" customHeight="1">
      <c r="A176" s="91" t="s">
        <v>42</v>
      </c>
      <c r="B176" s="92" t="s">
        <v>118</v>
      </c>
      <c r="C176" s="206"/>
      <c r="D176" s="118"/>
      <c r="E176" s="183"/>
    </row>
    <row r="177" spans="1:7" ht="25" customHeight="1" thickBot="1">
      <c r="A177" s="93" t="s">
        <v>43</v>
      </c>
      <c r="B177" s="94"/>
      <c r="C177" s="207"/>
      <c r="D177" s="95"/>
      <c r="E177" s="184"/>
    </row>
    <row r="178" spans="1:7" ht="16.5" customHeight="1" thickBot="1">
      <c r="A178" s="229" t="s">
        <v>168</v>
      </c>
      <c r="B178" s="229"/>
      <c r="C178" s="229"/>
      <c r="D178" s="229"/>
      <c r="E178" s="229"/>
    </row>
    <row r="179" spans="1:7" ht="16.5" customHeight="1">
      <c r="A179" s="96" t="s">
        <v>38</v>
      </c>
      <c r="B179" s="97" t="s">
        <v>3</v>
      </c>
      <c r="C179" s="98" t="s">
        <v>87</v>
      </c>
      <c r="D179" s="99" t="s">
        <v>86</v>
      </c>
      <c r="E179" s="100" t="s">
        <v>4</v>
      </c>
    </row>
    <row r="180" spans="1:7" ht="25" customHeight="1">
      <c r="A180" s="91" t="s">
        <v>63</v>
      </c>
      <c r="B180" s="101"/>
      <c r="C180" s="102">
        <v>1</v>
      </c>
      <c r="D180" s="103"/>
      <c r="E180" s="104">
        <f>C180*D180</f>
        <v>0</v>
      </c>
      <c r="G180" s="2">
        <v>1</v>
      </c>
    </row>
    <row r="181" spans="1:7" ht="25" customHeight="1" thickBot="1">
      <c r="A181" s="105" t="s">
        <v>64</v>
      </c>
      <c r="B181" s="106"/>
      <c r="C181" s="107">
        <v>1</v>
      </c>
      <c r="D181" s="108"/>
      <c r="E181" s="109">
        <f>C181*D181</f>
        <v>0</v>
      </c>
      <c r="G181" s="2">
        <v>1</v>
      </c>
    </row>
    <row r="182" spans="1:7" ht="13.5" customHeight="1" thickBot="1">
      <c r="A182" s="3"/>
    </row>
    <row r="183" spans="1:7" ht="27" customHeight="1" thickBot="1">
      <c r="A183" s="18" t="s">
        <v>208</v>
      </c>
      <c r="B183" s="158">
        <f>E167+E174+E180+E181+E177</f>
        <v>0</v>
      </c>
      <c r="F183" s="1">
        <f>B183*1.1</f>
        <v>0</v>
      </c>
    </row>
    <row r="184" spans="1:7" ht="25" customHeight="1">
      <c r="A184" s="38"/>
    </row>
    <row r="185" spans="1:7" ht="16.5" customHeight="1" thickBot="1">
      <c r="A185" s="167" t="s">
        <v>93</v>
      </c>
      <c r="B185" s="167"/>
      <c r="C185" s="167"/>
      <c r="D185" s="167"/>
      <c r="E185" s="167"/>
    </row>
    <row r="186" spans="1:7" ht="16.5" customHeight="1">
      <c r="A186" s="96" t="s">
        <v>30</v>
      </c>
      <c r="B186" s="97" t="s">
        <v>3</v>
      </c>
      <c r="C186" s="98" t="s">
        <v>87</v>
      </c>
      <c r="D186" s="99" t="s">
        <v>86</v>
      </c>
      <c r="E186" s="6" t="s">
        <v>4</v>
      </c>
    </row>
    <row r="187" spans="1:7" ht="25" customHeight="1">
      <c r="A187" s="91" t="s">
        <v>65</v>
      </c>
      <c r="B187" s="101"/>
      <c r="C187" s="102">
        <v>60</v>
      </c>
      <c r="D187" s="103"/>
      <c r="E187" s="8">
        <f>C187*D187</f>
        <v>0</v>
      </c>
      <c r="G187" s="2">
        <v>60</v>
      </c>
    </row>
    <row r="188" spans="1:7" ht="25" customHeight="1">
      <c r="A188" s="91" t="s">
        <v>51</v>
      </c>
      <c r="B188" s="101"/>
      <c r="C188" s="170">
        <v>40</v>
      </c>
      <c r="D188" s="185"/>
      <c r="E188" s="172">
        <f>C188*(D188+D190+D191+D192)</f>
        <v>0</v>
      </c>
      <c r="G188" s="2">
        <v>40</v>
      </c>
    </row>
    <row r="189" spans="1:7" ht="25" customHeight="1">
      <c r="A189" s="91" t="s">
        <v>52</v>
      </c>
      <c r="B189" s="101"/>
      <c r="C189" s="170"/>
      <c r="D189" s="186"/>
      <c r="E189" s="172"/>
    </row>
    <row r="190" spans="1:7" ht="25" customHeight="1">
      <c r="A190" s="91" t="s">
        <v>66</v>
      </c>
      <c r="B190" s="137"/>
      <c r="C190" s="170"/>
      <c r="D190" s="118"/>
      <c r="E190" s="172"/>
    </row>
    <row r="191" spans="1:7" ht="25" customHeight="1">
      <c r="A191" s="91" t="s">
        <v>67</v>
      </c>
      <c r="B191" s="101"/>
      <c r="C191" s="170"/>
      <c r="D191" s="118"/>
      <c r="E191" s="172"/>
    </row>
    <row r="192" spans="1:7" ht="25" customHeight="1">
      <c r="A192" s="138" t="s">
        <v>68</v>
      </c>
      <c r="B192" s="139"/>
      <c r="C192" s="170"/>
      <c r="D192" s="118"/>
      <c r="E192" s="172"/>
    </row>
    <row r="193" spans="1:7" ht="25" customHeight="1" thickBot="1">
      <c r="A193" s="105" t="s">
        <v>69</v>
      </c>
      <c r="B193" s="135" t="s">
        <v>179</v>
      </c>
      <c r="C193" s="107">
        <v>2</v>
      </c>
      <c r="D193" s="108"/>
      <c r="E193" s="16">
        <f>D193*C193</f>
        <v>0</v>
      </c>
      <c r="G193" s="2">
        <v>2</v>
      </c>
    </row>
    <row r="194" spans="1:7" ht="13.5" customHeight="1" thickBot="1">
      <c r="A194" s="3"/>
    </row>
    <row r="195" spans="1:7" ht="27" customHeight="1" thickBot="1">
      <c r="A195" s="18" t="s">
        <v>209</v>
      </c>
      <c r="B195" s="158">
        <f>E187+E188+E193</f>
        <v>0</v>
      </c>
      <c r="F195" s="1">
        <f>B195*1.1</f>
        <v>0</v>
      </c>
    </row>
    <row r="196" spans="1:7" ht="25" customHeight="1">
      <c r="A196" s="3"/>
    </row>
    <row r="197" spans="1:7" ht="22.5" customHeight="1" thickBot="1">
      <c r="A197" s="167" t="s">
        <v>94</v>
      </c>
      <c r="B197" s="167"/>
      <c r="C197" s="167"/>
      <c r="D197" s="167"/>
      <c r="E197" s="167"/>
    </row>
    <row r="198" spans="1:7" ht="16.5" customHeight="1">
      <c r="A198" s="4" t="s">
        <v>30</v>
      </c>
      <c r="B198" s="5" t="s">
        <v>3</v>
      </c>
      <c r="C198" s="66" t="s">
        <v>87</v>
      </c>
      <c r="D198" s="65" t="s">
        <v>86</v>
      </c>
      <c r="E198" s="6" t="s">
        <v>4</v>
      </c>
    </row>
    <row r="199" spans="1:7" ht="25" customHeight="1">
      <c r="A199" s="15" t="s">
        <v>50</v>
      </c>
      <c r="B199" s="7"/>
      <c r="C199" s="102">
        <v>10</v>
      </c>
      <c r="D199" s="29"/>
      <c r="E199" s="8">
        <f>D199*C199</f>
        <v>0</v>
      </c>
      <c r="G199" s="2">
        <v>10</v>
      </c>
    </row>
    <row r="200" spans="1:7" ht="25" customHeight="1">
      <c r="A200" s="15" t="s">
        <v>51</v>
      </c>
      <c r="B200" s="7"/>
      <c r="C200" s="170">
        <v>5</v>
      </c>
      <c r="D200" s="185"/>
      <c r="E200" s="172">
        <f>C200*(D200+D202+D203+D204)</f>
        <v>0</v>
      </c>
      <c r="G200" s="2">
        <v>5</v>
      </c>
    </row>
    <row r="201" spans="1:7" ht="25" customHeight="1">
      <c r="A201" s="15" t="s">
        <v>52</v>
      </c>
      <c r="B201" s="7"/>
      <c r="C201" s="170"/>
      <c r="D201" s="186"/>
      <c r="E201" s="172"/>
    </row>
    <row r="202" spans="1:7" ht="25" customHeight="1">
      <c r="A202" s="15" t="s">
        <v>66</v>
      </c>
      <c r="B202" s="7"/>
      <c r="C202" s="170"/>
      <c r="D202" s="118"/>
      <c r="E202" s="172"/>
    </row>
    <row r="203" spans="1:7" ht="25" customHeight="1">
      <c r="A203" s="15" t="s">
        <v>70</v>
      </c>
      <c r="B203" s="7" t="s">
        <v>122</v>
      </c>
      <c r="C203" s="170"/>
      <c r="D203" s="118"/>
      <c r="E203" s="172"/>
    </row>
    <row r="204" spans="1:7" ht="25" customHeight="1" thickBot="1">
      <c r="A204" s="13" t="s">
        <v>71</v>
      </c>
      <c r="B204" s="14"/>
      <c r="C204" s="171"/>
      <c r="D204" s="162"/>
      <c r="E204" s="173"/>
    </row>
    <row r="205" spans="1:7" ht="13.5" customHeight="1" thickBot="1">
      <c r="A205" s="9"/>
      <c r="D205" s="27"/>
      <c r="E205" s="27"/>
      <c r="F205" s="27"/>
    </row>
    <row r="206" spans="1:7" ht="27" customHeight="1" thickBot="1">
      <c r="A206" s="18" t="s">
        <v>210</v>
      </c>
      <c r="B206" s="158">
        <f>E199+E200</f>
        <v>0</v>
      </c>
      <c r="D206" s="27"/>
      <c r="E206" s="27"/>
      <c r="F206" s="27">
        <f>B206*1.1</f>
        <v>0</v>
      </c>
    </row>
    <row r="207" spans="1:7" ht="25" customHeight="1">
      <c r="A207" s="34"/>
      <c r="B207" s="35"/>
      <c r="D207" s="27"/>
      <c r="E207" s="27"/>
      <c r="F207" s="27"/>
    </row>
    <row r="208" spans="1:7" ht="22.5" customHeight="1" thickBot="1">
      <c r="A208" s="230" t="s">
        <v>95</v>
      </c>
      <c r="B208" s="231"/>
      <c r="C208" s="231"/>
      <c r="D208" s="231"/>
      <c r="E208" s="232"/>
    </row>
    <row r="209" spans="1:7" ht="18" customHeight="1">
      <c r="A209" s="4" t="s">
        <v>30</v>
      </c>
      <c r="B209" s="5" t="s">
        <v>3</v>
      </c>
      <c r="C209" s="66" t="s">
        <v>87</v>
      </c>
      <c r="D209" s="65" t="s">
        <v>86</v>
      </c>
      <c r="E209" s="6" t="s">
        <v>4</v>
      </c>
    </row>
    <row r="210" spans="1:7" ht="25" customHeight="1">
      <c r="A210" s="15" t="s">
        <v>27</v>
      </c>
      <c r="B210" s="76" t="s">
        <v>109</v>
      </c>
      <c r="C210" s="233">
        <v>40</v>
      </c>
      <c r="D210" s="52"/>
      <c r="E210" s="180">
        <f>C210*(D210+D211)</f>
        <v>0</v>
      </c>
      <c r="G210" s="2">
        <v>40</v>
      </c>
    </row>
    <row r="211" spans="1:7" ht="25" customHeight="1" thickBot="1">
      <c r="A211" s="26" t="s">
        <v>32</v>
      </c>
      <c r="B211" s="51"/>
      <c r="C211" s="234"/>
      <c r="D211" s="72"/>
      <c r="E211" s="181"/>
    </row>
    <row r="212" spans="1:7" ht="13.5" customHeight="1" thickBot="1">
      <c r="A212" s="167"/>
      <c r="B212" s="167"/>
      <c r="C212" s="167"/>
      <c r="D212" s="167"/>
      <c r="E212" s="167"/>
    </row>
    <row r="213" spans="1:7" ht="27" customHeight="1" thickBot="1">
      <c r="A213" s="18" t="s">
        <v>211</v>
      </c>
      <c r="B213" s="158">
        <f>E210</f>
        <v>0</v>
      </c>
      <c r="F213" s="1">
        <f>B213*1.1</f>
        <v>0</v>
      </c>
    </row>
    <row r="214" spans="1:7" ht="25" customHeight="1">
      <c r="A214" s="3"/>
    </row>
    <row r="215" spans="1:7" ht="22.5" customHeight="1" thickBot="1">
      <c r="A215" s="167" t="s">
        <v>96</v>
      </c>
      <c r="B215" s="167"/>
      <c r="C215" s="167"/>
      <c r="D215" s="167"/>
      <c r="E215" s="167"/>
    </row>
    <row r="216" spans="1:7" ht="16.5" customHeight="1">
      <c r="A216" s="4" t="s">
        <v>30</v>
      </c>
      <c r="B216" s="5" t="s">
        <v>3</v>
      </c>
      <c r="C216" s="66" t="s">
        <v>87</v>
      </c>
      <c r="D216" s="65" t="s">
        <v>86</v>
      </c>
      <c r="E216" s="6" t="s">
        <v>4</v>
      </c>
      <c r="F216" s="2"/>
    </row>
    <row r="217" spans="1:7" ht="25" customHeight="1">
      <c r="A217" s="81" t="s">
        <v>72</v>
      </c>
      <c r="B217" s="77"/>
      <c r="C217" s="168">
        <v>15</v>
      </c>
      <c r="D217" s="169"/>
      <c r="E217" s="187">
        <f>D217*C217</f>
        <v>0</v>
      </c>
      <c r="F217" s="2"/>
      <c r="G217" s="2">
        <v>15</v>
      </c>
    </row>
    <row r="218" spans="1:7" ht="25" customHeight="1">
      <c r="A218" s="82" t="s">
        <v>73</v>
      </c>
      <c r="B218" s="7" t="s">
        <v>167</v>
      </c>
      <c r="C218" s="168"/>
      <c r="D218" s="169"/>
      <c r="E218" s="187"/>
      <c r="F218" s="2"/>
    </row>
    <row r="219" spans="1:7" ht="25" customHeight="1">
      <c r="A219" s="82" t="s">
        <v>74</v>
      </c>
      <c r="B219" s="7" t="s">
        <v>167</v>
      </c>
      <c r="C219" s="131">
        <v>15</v>
      </c>
      <c r="D219" s="29"/>
      <c r="E219" s="8">
        <f>C219*D219</f>
        <v>0</v>
      </c>
      <c r="F219" s="2"/>
      <c r="G219" s="2">
        <v>15</v>
      </c>
    </row>
    <row r="220" spans="1:7" ht="25" customHeight="1" thickBot="1">
      <c r="A220" s="83" t="s">
        <v>75</v>
      </c>
      <c r="B220" s="14" t="s">
        <v>76</v>
      </c>
      <c r="C220" s="133">
        <v>10</v>
      </c>
      <c r="D220" s="31"/>
      <c r="E220" s="16">
        <f>D220*C220</f>
        <v>0</v>
      </c>
      <c r="F220" s="2"/>
      <c r="G220" s="2">
        <v>10</v>
      </c>
    </row>
    <row r="221" spans="1:7" ht="13.5" customHeight="1" thickBot="1">
      <c r="A221" s="19"/>
    </row>
    <row r="222" spans="1:7" ht="27" customHeight="1" thickBot="1">
      <c r="A222" s="18" t="s">
        <v>212</v>
      </c>
      <c r="B222" s="158">
        <f>E217+E219+E220</f>
        <v>0</v>
      </c>
      <c r="F222" s="1">
        <f>B222*1.1</f>
        <v>0</v>
      </c>
    </row>
    <row r="223" spans="1:7" ht="25" customHeight="1">
      <c r="A223" s="19"/>
    </row>
    <row r="224" spans="1:7" ht="19.5" customHeight="1" thickBot="1">
      <c r="A224" s="167" t="s">
        <v>192</v>
      </c>
      <c r="B224" s="167"/>
      <c r="C224" s="167"/>
      <c r="D224" s="167"/>
      <c r="E224" s="167"/>
    </row>
    <row r="225" spans="1:7" ht="16.5" customHeight="1">
      <c r="A225" s="4" t="s">
        <v>30</v>
      </c>
      <c r="B225" s="5" t="s">
        <v>3</v>
      </c>
      <c r="C225" s="66" t="s">
        <v>87</v>
      </c>
      <c r="D225" s="65" t="s">
        <v>86</v>
      </c>
      <c r="E225" s="6" t="s">
        <v>4</v>
      </c>
    </row>
    <row r="226" spans="1:7" ht="25" customHeight="1">
      <c r="A226" s="15" t="s">
        <v>39</v>
      </c>
      <c r="B226" s="7"/>
      <c r="C226" s="179">
        <v>1170</v>
      </c>
      <c r="D226" s="52"/>
      <c r="E226" s="172">
        <f>C226*(D226+D227+D228+D229)</f>
        <v>0</v>
      </c>
      <c r="G226" s="2">
        <v>1170</v>
      </c>
    </row>
    <row r="227" spans="1:7" ht="25" customHeight="1">
      <c r="A227" s="15" t="s">
        <v>77</v>
      </c>
      <c r="B227" s="7"/>
      <c r="C227" s="170"/>
      <c r="D227" s="52"/>
      <c r="E227" s="172"/>
    </row>
    <row r="228" spans="1:7" ht="25" customHeight="1">
      <c r="A228" s="15" t="s">
        <v>78</v>
      </c>
      <c r="B228" s="7"/>
      <c r="C228" s="170"/>
      <c r="D228" s="52"/>
      <c r="E228" s="172"/>
    </row>
    <row r="229" spans="1:7" ht="25" customHeight="1" thickBot="1">
      <c r="A229" s="85" t="s">
        <v>43</v>
      </c>
      <c r="B229" s="86"/>
      <c r="C229" s="171"/>
      <c r="D229" s="54"/>
      <c r="E229" s="173"/>
    </row>
    <row r="230" spans="1:7" ht="18" customHeight="1" thickBot="1">
      <c r="A230" s="188" t="s">
        <v>169</v>
      </c>
      <c r="B230" s="188"/>
      <c r="C230" s="188"/>
      <c r="D230" s="188"/>
      <c r="E230" s="188"/>
    </row>
    <row r="231" spans="1:7" ht="16.5" customHeight="1">
      <c r="A231" s="4" t="s">
        <v>30</v>
      </c>
      <c r="B231" s="5" t="s">
        <v>3</v>
      </c>
      <c r="C231" s="66" t="s">
        <v>87</v>
      </c>
      <c r="D231" s="65" t="s">
        <v>86</v>
      </c>
      <c r="E231" s="6" t="s">
        <v>4</v>
      </c>
    </row>
    <row r="232" spans="1:7" ht="25" customHeight="1" thickBot="1">
      <c r="A232" s="13" t="s">
        <v>79</v>
      </c>
      <c r="B232" s="14" t="s">
        <v>80</v>
      </c>
      <c r="C232" s="107">
        <v>110</v>
      </c>
      <c r="D232" s="31"/>
      <c r="E232" s="16">
        <f>D232*C232</f>
        <v>0</v>
      </c>
      <c r="G232" s="2">
        <v>110</v>
      </c>
    </row>
    <row r="233" spans="1:7" ht="13.5" customHeight="1" thickBot="1">
      <c r="A233" s="17"/>
    </row>
    <row r="234" spans="1:7" ht="27" customHeight="1" thickBot="1">
      <c r="A234" s="18" t="s">
        <v>213</v>
      </c>
      <c r="B234" s="158">
        <f>E232+E226</f>
        <v>0</v>
      </c>
      <c r="F234" s="1">
        <f>B234*1.1</f>
        <v>0</v>
      </c>
    </row>
    <row r="235" spans="1:7" ht="25" customHeight="1">
      <c r="A235" s="3"/>
    </row>
    <row r="236" spans="1:7" ht="19.5" customHeight="1" thickBot="1">
      <c r="A236" s="167" t="s">
        <v>193</v>
      </c>
      <c r="B236" s="167"/>
      <c r="C236" s="167"/>
      <c r="D236" s="167"/>
      <c r="E236" s="167"/>
    </row>
    <row r="237" spans="1:7" ht="16.5" customHeight="1">
      <c r="A237" s="4" t="s">
        <v>30</v>
      </c>
      <c r="B237" s="5" t="s">
        <v>3</v>
      </c>
      <c r="C237" s="66" t="s">
        <v>87</v>
      </c>
      <c r="D237" s="65" t="s">
        <v>86</v>
      </c>
      <c r="E237" s="6" t="s">
        <v>4</v>
      </c>
    </row>
    <row r="238" spans="1:7" ht="25" customHeight="1">
      <c r="A238" s="15" t="s">
        <v>39</v>
      </c>
      <c r="B238" s="7"/>
      <c r="C238" s="179">
        <v>930</v>
      </c>
      <c r="D238" s="52"/>
      <c r="E238" s="172">
        <f>C238*(D238+D239+D240+D241)</f>
        <v>0</v>
      </c>
      <c r="G238" s="2">
        <v>930</v>
      </c>
    </row>
    <row r="239" spans="1:7" ht="25" customHeight="1">
      <c r="A239" s="15" t="s">
        <v>81</v>
      </c>
      <c r="B239" s="7"/>
      <c r="C239" s="170"/>
      <c r="D239" s="52"/>
      <c r="E239" s="172"/>
    </row>
    <row r="240" spans="1:7" ht="45" customHeight="1">
      <c r="A240" s="41" t="s">
        <v>82</v>
      </c>
      <c r="B240" s="7"/>
      <c r="C240" s="170"/>
      <c r="D240" s="52"/>
      <c r="E240" s="172"/>
    </row>
    <row r="241" spans="1:7" ht="25" customHeight="1" thickBot="1">
      <c r="A241" s="85" t="s">
        <v>43</v>
      </c>
      <c r="B241" s="86"/>
      <c r="C241" s="171"/>
      <c r="D241" s="54"/>
      <c r="E241" s="173"/>
    </row>
    <row r="242" spans="1:7" ht="13.5" customHeight="1" thickBot="1">
      <c r="A242" s="3"/>
    </row>
    <row r="243" spans="1:7" ht="27" customHeight="1" thickBot="1">
      <c r="A243" s="18" t="s">
        <v>214</v>
      </c>
      <c r="B243" s="158">
        <f>E238</f>
        <v>0</v>
      </c>
      <c r="F243" s="1">
        <f>B243*1.1</f>
        <v>0</v>
      </c>
    </row>
    <row r="244" spans="1:7" ht="25" customHeight="1">
      <c r="A244" s="3"/>
    </row>
    <row r="245" spans="1:7" ht="16.5" customHeight="1" thickBot="1">
      <c r="A245" s="167" t="s">
        <v>194</v>
      </c>
      <c r="B245" s="167"/>
      <c r="C245" s="167"/>
      <c r="D245" s="167"/>
      <c r="E245" s="167"/>
    </row>
    <row r="246" spans="1:7" ht="16.5" customHeight="1">
      <c r="A246" s="4" t="s">
        <v>83</v>
      </c>
      <c r="B246" s="10" t="s">
        <v>3</v>
      </c>
      <c r="C246" s="66" t="s">
        <v>87</v>
      </c>
      <c r="D246" s="65" t="s">
        <v>86</v>
      </c>
      <c r="E246" s="12" t="s">
        <v>4</v>
      </c>
    </row>
    <row r="247" spans="1:7" ht="25" customHeight="1">
      <c r="A247" s="15" t="s">
        <v>27</v>
      </c>
      <c r="B247" s="7" t="s">
        <v>170</v>
      </c>
      <c r="C247" s="170">
        <v>60</v>
      </c>
      <c r="D247" s="52"/>
      <c r="E247" s="172">
        <f>C247*(D247+D248)</f>
        <v>0</v>
      </c>
      <c r="G247" s="2">
        <v>60</v>
      </c>
    </row>
    <row r="248" spans="1:7" ht="25" customHeight="1" thickBot="1">
      <c r="A248" s="85" t="s">
        <v>32</v>
      </c>
      <c r="B248" s="86"/>
      <c r="C248" s="171"/>
      <c r="D248" s="54"/>
      <c r="E248" s="173"/>
    </row>
    <row r="249" spans="1:7" ht="13.5" customHeight="1" thickBot="1">
      <c r="A249" s="3"/>
    </row>
    <row r="250" spans="1:7" ht="27" customHeight="1" thickBot="1">
      <c r="A250" s="18" t="s">
        <v>215</v>
      </c>
      <c r="B250" s="158">
        <f>E247</f>
        <v>0</v>
      </c>
      <c r="F250" s="1">
        <f>B250*1.1</f>
        <v>0</v>
      </c>
    </row>
    <row r="251" spans="1:7" ht="25" customHeight="1">
      <c r="A251" s="3"/>
    </row>
    <row r="252" spans="1:7" ht="16.5" customHeight="1">
      <c r="A252" s="167" t="s">
        <v>195</v>
      </c>
      <c r="B252" s="167"/>
      <c r="C252" s="167"/>
      <c r="D252" s="167"/>
      <c r="E252" s="167"/>
    </row>
    <row r="253" spans="1:7" ht="16.5" customHeight="1" thickBot="1">
      <c r="A253" s="24" t="s">
        <v>176</v>
      </c>
      <c r="B253" s="9"/>
      <c r="C253" s="9"/>
      <c r="D253" s="9"/>
      <c r="E253" s="9"/>
    </row>
    <row r="254" spans="1:7" ht="16.5" customHeight="1">
      <c r="A254" s="4" t="s">
        <v>83</v>
      </c>
      <c r="B254" s="5" t="s">
        <v>3</v>
      </c>
      <c r="C254" s="66" t="s">
        <v>87</v>
      </c>
      <c r="D254" s="65" t="s">
        <v>86</v>
      </c>
      <c r="E254" s="6" t="s">
        <v>4</v>
      </c>
    </row>
    <row r="255" spans="1:7" ht="50" customHeight="1">
      <c r="A255" s="176" t="s">
        <v>120</v>
      </c>
      <c r="B255" s="130" t="s">
        <v>119</v>
      </c>
      <c r="C255" s="140">
        <v>5500</v>
      </c>
      <c r="D255" s="52"/>
      <c r="E255" s="53">
        <f>D255*C255</f>
        <v>0</v>
      </c>
      <c r="G255" s="2">
        <v>5500</v>
      </c>
    </row>
    <row r="256" spans="1:7" ht="50" customHeight="1">
      <c r="A256" s="177"/>
      <c r="B256" s="141" t="s">
        <v>226</v>
      </c>
      <c r="C256" s="142">
        <v>220</v>
      </c>
      <c r="D256" s="71"/>
      <c r="E256" s="53">
        <f t="shared" ref="E256" si="4">D256*C256</f>
        <v>0</v>
      </c>
      <c r="G256" s="2">
        <v>220</v>
      </c>
    </row>
    <row r="257" spans="1:7" ht="25" customHeight="1">
      <c r="A257" s="177"/>
      <c r="B257" s="141" t="s">
        <v>227</v>
      </c>
      <c r="C257" s="142">
        <v>180</v>
      </c>
      <c r="D257" s="71"/>
      <c r="E257" s="53">
        <f>D257*C257</f>
        <v>0</v>
      </c>
      <c r="G257" s="2">
        <v>180</v>
      </c>
    </row>
    <row r="258" spans="1:7" ht="50" customHeight="1" thickBot="1">
      <c r="A258" s="178"/>
      <c r="B258" s="135" t="s">
        <v>228</v>
      </c>
      <c r="C258" s="143">
        <v>5500</v>
      </c>
      <c r="D258" s="54"/>
      <c r="E258" s="55">
        <f>C258*D258</f>
        <v>0</v>
      </c>
      <c r="G258" s="2">
        <v>5500</v>
      </c>
    </row>
    <row r="259" spans="1:7" ht="16.5" customHeight="1" thickBot="1">
      <c r="A259" s="24" t="s">
        <v>177</v>
      </c>
      <c r="B259" s="9"/>
      <c r="C259" s="9"/>
      <c r="D259" s="9"/>
      <c r="E259" s="9"/>
    </row>
    <row r="260" spans="1:7" ht="20.25" customHeight="1">
      <c r="A260" s="4" t="s">
        <v>83</v>
      </c>
      <c r="B260" s="5" t="s">
        <v>3</v>
      </c>
      <c r="C260" s="66" t="s">
        <v>121</v>
      </c>
      <c r="D260" s="65" t="s">
        <v>86</v>
      </c>
      <c r="E260" s="6" t="s">
        <v>4</v>
      </c>
    </row>
    <row r="261" spans="1:7" ht="25" customHeight="1">
      <c r="A261" s="174" t="s">
        <v>84</v>
      </c>
      <c r="B261" s="69" t="s">
        <v>180</v>
      </c>
      <c r="C261" s="144">
        <v>1</v>
      </c>
      <c r="D261" s="29"/>
      <c r="E261" s="87">
        <f>C261*D261</f>
        <v>0</v>
      </c>
      <c r="G261" s="2">
        <v>1</v>
      </c>
    </row>
    <row r="262" spans="1:7" ht="25" customHeight="1" thickBot="1">
      <c r="A262" s="175"/>
      <c r="B262" s="63" t="s">
        <v>181</v>
      </c>
      <c r="C262" s="145">
        <v>4</v>
      </c>
      <c r="D262" s="32"/>
      <c r="E262" s="33">
        <f>D262*C262</f>
        <v>0</v>
      </c>
      <c r="G262" s="2">
        <v>4</v>
      </c>
    </row>
    <row r="263" spans="1:7" ht="16.5" customHeight="1" thickBot="1">
      <c r="A263" s="24" t="s">
        <v>178</v>
      </c>
      <c r="B263" s="9"/>
      <c r="C263" s="9"/>
      <c r="D263" s="9"/>
      <c r="E263" s="9"/>
    </row>
    <row r="264" spans="1:7" ht="21" customHeight="1">
      <c r="A264" s="4" t="s">
        <v>83</v>
      </c>
      <c r="B264" s="5" t="s">
        <v>3</v>
      </c>
      <c r="C264" s="66" t="s">
        <v>121</v>
      </c>
      <c r="D264" s="65" t="s">
        <v>86</v>
      </c>
      <c r="E264" s="56" t="s">
        <v>4</v>
      </c>
    </row>
    <row r="265" spans="1:7" ht="50" customHeight="1" thickBot="1">
      <c r="A265" s="62" t="s">
        <v>123</v>
      </c>
      <c r="B265" s="63" t="s">
        <v>188</v>
      </c>
      <c r="C265" s="146">
        <v>1</v>
      </c>
      <c r="D265" s="32"/>
      <c r="E265" s="33">
        <f>D265*C265</f>
        <v>0</v>
      </c>
      <c r="G265" s="2">
        <v>1</v>
      </c>
    </row>
    <row r="266" spans="1:7" ht="16.5" customHeight="1" thickBot="1">
      <c r="A266" s="24" t="s">
        <v>230</v>
      </c>
      <c r="B266" s="9"/>
      <c r="C266" s="9"/>
      <c r="D266" s="9"/>
      <c r="E266" s="9"/>
    </row>
    <row r="267" spans="1:7" ht="15" customHeight="1">
      <c r="A267" s="4" t="s">
        <v>83</v>
      </c>
      <c r="B267" s="5" t="s">
        <v>3</v>
      </c>
      <c r="C267" s="66" t="s">
        <v>121</v>
      </c>
      <c r="D267" s="65" t="s">
        <v>86</v>
      </c>
      <c r="E267" s="6" t="s">
        <v>4</v>
      </c>
      <c r="F267" s="61"/>
    </row>
    <row r="268" spans="1:7" ht="50" customHeight="1">
      <c r="A268" s="222" t="s">
        <v>229</v>
      </c>
      <c r="B268" s="163" t="s">
        <v>190</v>
      </c>
      <c r="C268" s="142">
        <v>2</v>
      </c>
      <c r="D268" s="71"/>
      <c r="E268" s="53">
        <f t="shared" ref="E268:E270" si="5">D268*C268</f>
        <v>0</v>
      </c>
      <c r="F268" s="61"/>
      <c r="G268" s="2">
        <v>2</v>
      </c>
    </row>
    <row r="269" spans="1:7" ht="25" customHeight="1">
      <c r="A269" s="223"/>
      <c r="B269" s="163" t="s">
        <v>180</v>
      </c>
      <c r="C269" s="142">
        <v>6</v>
      </c>
      <c r="D269" s="71"/>
      <c r="E269" s="53">
        <f t="shared" si="5"/>
        <v>0</v>
      </c>
      <c r="F269" s="61"/>
      <c r="G269" s="2">
        <v>6</v>
      </c>
    </row>
    <row r="270" spans="1:7" ht="25" customHeight="1">
      <c r="A270" s="223"/>
      <c r="B270" s="163" t="s">
        <v>181</v>
      </c>
      <c r="C270" s="142">
        <v>2</v>
      </c>
      <c r="D270" s="71"/>
      <c r="E270" s="53">
        <f t="shared" si="5"/>
        <v>0</v>
      </c>
      <c r="F270" s="61"/>
      <c r="G270" s="2">
        <v>2</v>
      </c>
    </row>
    <row r="271" spans="1:7" ht="75" customHeight="1">
      <c r="A271" s="223"/>
      <c r="B271" s="163" t="s">
        <v>191</v>
      </c>
      <c r="C271" s="142">
        <v>2</v>
      </c>
      <c r="D271" s="71"/>
      <c r="E271" s="53">
        <f>D271*C271</f>
        <v>0</v>
      </c>
      <c r="F271" s="61"/>
      <c r="G271" s="2">
        <v>2</v>
      </c>
    </row>
    <row r="272" spans="1:7" ht="25" customHeight="1" thickBot="1">
      <c r="A272" s="224"/>
      <c r="B272" s="106" t="s">
        <v>189</v>
      </c>
      <c r="C272" s="164">
        <v>2</v>
      </c>
      <c r="D272" s="54"/>
      <c r="E272" s="55">
        <f>C272*D272</f>
        <v>0</v>
      </c>
      <c r="F272" s="61"/>
      <c r="G272" s="2">
        <v>2</v>
      </c>
    </row>
    <row r="273" spans="1:7" ht="13.5" customHeight="1" thickBot="1">
      <c r="A273" s="57"/>
      <c r="B273" s="57"/>
      <c r="C273" s="58"/>
      <c r="D273" s="59"/>
      <c r="E273" s="60"/>
      <c r="F273" s="61"/>
    </row>
    <row r="274" spans="1:7" ht="27" customHeight="1" thickBot="1">
      <c r="A274" s="18" t="s">
        <v>216</v>
      </c>
      <c r="B274" s="158">
        <f>E255+E258+E262+E265+E272+E256+E257+E261+E268+E269+E270+E271</f>
        <v>0</v>
      </c>
      <c r="F274" s="1">
        <f>B274*1.1</f>
        <v>0</v>
      </c>
    </row>
    <row r="275" spans="1:7" ht="27" customHeight="1">
      <c r="A275" s="34"/>
      <c r="B275" s="35"/>
    </row>
    <row r="276" spans="1:7" ht="16.5" customHeight="1" thickBot="1">
      <c r="A276" s="167" t="s">
        <v>196</v>
      </c>
      <c r="B276" s="167"/>
      <c r="C276" s="167"/>
      <c r="D276" s="167"/>
      <c r="E276" s="167"/>
    </row>
    <row r="277" spans="1:7" ht="16.5" customHeight="1">
      <c r="A277" s="4" t="s">
        <v>83</v>
      </c>
      <c r="B277" s="10" t="s">
        <v>3</v>
      </c>
      <c r="C277" s="66" t="s">
        <v>121</v>
      </c>
      <c r="D277" s="65" t="s">
        <v>86</v>
      </c>
      <c r="E277" s="12" t="s">
        <v>4</v>
      </c>
    </row>
    <row r="278" spans="1:7" ht="50" customHeight="1" thickBot="1">
      <c r="A278" s="13" t="s">
        <v>197</v>
      </c>
      <c r="B278" s="14" t="s">
        <v>198</v>
      </c>
      <c r="C278" s="107">
        <v>1</v>
      </c>
      <c r="D278" s="31"/>
      <c r="E278" s="16">
        <f>D278*C278</f>
        <v>0</v>
      </c>
      <c r="G278" s="2">
        <v>1</v>
      </c>
    </row>
    <row r="279" spans="1:7" ht="13.5" customHeight="1" thickBot="1">
      <c r="A279" s="3"/>
    </row>
    <row r="280" spans="1:7" ht="27" customHeight="1" thickBot="1">
      <c r="A280" s="18" t="s">
        <v>217</v>
      </c>
      <c r="B280" s="158">
        <f>E278</f>
        <v>0</v>
      </c>
      <c r="F280" s="1">
        <f>B280*1.1</f>
        <v>0</v>
      </c>
    </row>
    <row r="281" spans="1:7" ht="33" customHeight="1" thickBot="1">
      <c r="A281" s="3"/>
    </row>
    <row r="282" spans="1:7" ht="50.25" customHeight="1" thickBot="1">
      <c r="A282" s="64" t="s">
        <v>124</v>
      </c>
      <c r="B282" s="160">
        <f>(B25+B69+B76+B102+B114+B129+B144+B163+B183+B195+B206+B213+B222+B234+B243+B250+B274+B280)*1.1</f>
        <v>0</v>
      </c>
    </row>
    <row r="283" spans="1:7" ht="13.5" customHeight="1">
      <c r="A283" s="3"/>
    </row>
    <row r="284" spans="1:7" ht="13.5" customHeight="1">
      <c r="A284" s="3"/>
    </row>
    <row r="285" spans="1:7" ht="13.5" customHeight="1">
      <c r="A285" s="3"/>
    </row>
    <row r="286" spans="1:7" ht="13.5" customHeight="1">
      <c r="A286" s="3"/>
    </row>
  </sheetData>
  <mergeCells count="110">
    <mergeCell ref="A268:A272"/>
    <mergeCell ref="A276:E276"/>
    <mergeCell ref="C188:C192"/>
    <mergeCell ref="E188:E192"/>
    <mergeCell ref="A122:E122"/>
    <mergeCell ref="C118:C121"/>
    <mergeCell ref="E118:E121"/>
    <mergeCell ref="A152:B152"/>
    <mergeCell ref="A138:E138"/>
    <mergeCell ref="A178:E178"/>
    <mergeCell ref="A185:E185"/>
    <mergeCell ref="A165:E165"/>
    <mergeCell ref="C167:C171"/>
    <mergeCell ref="E167:E171"/>
    <mergeCell ref="A172:E172"/>
    <mergeCell ref="A153:E153"/>
    <mergeCell ref="C148:C152"/>
    <mergeCell ref="E148:E152"/>
    <mergeCell ref="C174:C177"/>
    <mergeCell ref="A197:E197"/>
    <mergeCell ref="C200:C204"/>
    <mergeCell ref="E200:E204"/>
    <mergeCell ref="A208:E208"/>
    <mergeCell ref="C210:C211"/>
    <mergeCell ref="A28:E28"/>
    <mergeCell ref="A29:E29"/>
    <mergeCell ref="C31:C32"/>
    <mergeCell ref="E31:E32"/>
    <mergeCell ref="A1:E2"/>
    <mergeCell ref="A6:E6"/>
    <mergeCell ref="A7:E7"/>
    <mergeCell ref="C25:E25"/>
    <mergeCell ref="A26:E26"/>
    <mergeCell ref="A22:A23"/>
    <mergeCell ref="D31:D32"/>
    <mergeCell ref="C42:C43"/>
    <mergeCell ref="E42:E43"/>
    <mergeCell ref="A44:E44"/>
    <mergeCell ref="C46:C47"/>
    <mergeCell ref="E46:E47"/>
    <mergeCell ref="A34:E34"/>
    <mergeCell ref="C36:C37"/>
    <mergeCell ref="E36:E37"/>
    <mergeCell ref="A40:E40"/>
    <mergeCell ref="A39:E39"/>
    <mergeCell ref="D36:D37"/>
    <mergeCell ref="D42:D43"/>
    <mergeCell ref="D46:D47"/>
    <mergeCell ref="E51:E52"/>
    <mergeCell ref="A54:E54"/>
    <mergeCell ref="C56:C57"/>
    <mergeCell ref="E56:E57"/>
    <mergeCell ref="A49:E49"/>
    <mergeCell ref="C51:C52"/>
    <mergeCell ref="A71:E71"/>
    <mergeCell ref="C73:C74"/>
    <mergeCell ref="E73:E74"/>
    <mergeCell ref="A59:E59"/>
    <mergeCell ref="C61:C64"/>
    <mergeCell ref="E61:E64"/>
    <mergeCell ref="A65:E65"/>
    <mergeCell ref="D51:D52"/>
    <mergeCell ref="D56:D57"/>
    <mergeCell ref="D61:D64"/>
    <mergeCell ref="D73:D74"/>
    <mergeCell ref="A78:E78"/>
    <mergeCell ref="A79:E79"/>
    <mergeCell ref="A89:E89"/>
    <mergeCell ref="A96:E96"/>
    <mergeCell ref="A131:E131"/>
    <mergeCell ref="C133:C137"/>
    <mergeCell ref="E133:E137"/>
    <mergeCell ref="A137:B137"/>
    <mergeCell ref="C91:C94"/>
    <mergeCell ref="E91:E94"/>
    <mergeCell ref="A104:E104"/>
    <mergeCell ref="A106:B106"/>
    <mergeCell ref="A98:A99"/>
    <mergeCell ref="A116:E116"/>
    <mergeCell ref="A121:B121"/>
    <mergeCell ref="A107:B107"/>
    <mergeCell ref="C107:C112"/>
    <mergeCell ref="E107:E112"/>
    <mergeCell ref="A112:B112"/>
    <mergeCell ref="C98:C100"/>
    <mergeCell ref="E98:E100"/>
    <mergeCell ref="D107:D108"/>
    <mergeCell ref="D91:D94"/>
    <mergeCell ref="E210:E211"/>
    <mergeCell ref="E174:E177"/>
    <mergeCell ref="D188:D189"/>
    <mergeCell ref="D200:D201"/>
    <mergeCell ref="E217:E218"/>
    <mergeCell ref="A224:E224"/>
    <mergeCell ref="C226:C229"/>
    <mergeCell ref="E226:E229"/>
    <mergeCell ref="A230:E230"/>
    <mergeCell ref="A236:E236"/>
    <mergeCell ref="A212:E212"/>
    <mergeCell ref="A215:E215"/>
    <mergeCell ref="C217:C218"/>
    <mergeCell ref="D217:D218"/>
    <mergeCell ref="C247:C248"/>
    <mergeCell ref="E247:E248"/>
    <mergeCell ref="A261:A262"/>
    <mergeCell ref="A252:E252"/>
    <mergeCell ref="A255:A258"/>
    <mergeCell ref="C238:C241"/>
    <mergeCell ref="E238:E241"/>
    <mergeCell ref="A245:E245"/>
  </mergeCells>
  <phoneticPr fontId="2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headerFooter>
    <oddHeader>&amp;R&amp;12【様式４】</oddHeader>
    <oddFooter>&amp;C&amp;P</oddFooter>
  </headerFooter>
  <rowBreaks count="12" manualBreakCount="12">
    <brk id="27" max="4" man="1"/>
    <brk id="58" max="4" man="1"/>
    <brk id="77" max="4" man="1"/>
    <brk id="103" max="4" man="1"/>
    <brk id="115" max="4" man="1"/>
    <brk id="130" max="4" man="1"/>
    <brk id="145" max="4" man="1"/>
    <brk id="164" max="4" man="1"/>
    <brk id="184" max="4" man="1"/>
    <brk id="214" max="4" man="1"/>
    <brk id="250" max="4" man="1"/>
    <brk id="27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単価見積書</vt:lpstr>
      <vt:lpstr>単価見積書!Print_Area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北島　恵子</dc:creator>
  <cp:lastModifiedBy>小野　桃夏</cp:lastModifiedBy>
  <cp:lastPrinted>2026-08-07T03:58:21Z</cp:lastPrinted>
  <dcterms:created xsi:type="dcterms:W3CDTF">2017-10-02T09:44:09Z</dcterms:created>
  <dcterms:modified xsi:type="dcterms:W3CDTF">2026-09-29T05:12:15Z</dcterms:modified>
</cp:coreProperties>
</file>