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erima.local\課共有\区長室\広聴広報課\012_広報調整係\★令和6年度ホームページ改善検討\26_プロポーザル資料準備\★プロポーザル資料\03_起案用\"/>
    </mc:Choice>
  </mc:AlternateContent>
  <xr:revisionPtr revIDLastSave="0" documentId="13_ncr:1_{BB9C1922-D7E5-4938-A349-7BE7CD2F26E1}" xr6:coauthVersionLast="47" xr6:coauthVersionMax="47" xr10:uidLastSave="{00000000-0000-0000-0000-000000000000}"/>
  <workbookProtection workbookAlgorithmName="SHA-512" workbookHashValue="N/IZbqfj1dIYFeUpN/W586yaJRNZ4Ib0lpBKfMeSGR5JoEusqSVNDFnwKyc/77AF8nAv7SzhI0sKNizLhdM0Kg==" workbookSaltValue="2qDWODGNGZCnfaYrLIlbUg==" workbookSpinCount="100000" lockStructure="1"/>
  <bookViews>
    <workbookView xWindow="-120" yWindow="-120" windowWidth="29040" windowHeight="15720" xr2:uid="{00000000-000D-0000-FFFF-FFFF00000000}"/>
  </bookViews>
  <sheets>
    <sheet name="様式ケ" sheetId="1" r:id="rId1"/>
    <sheet name="Sheet1" sheetId="2" state="hidden" r:id="rId2"/>
    <sheet name="config" sheetId="4" state="hidden" r:id="rId3"/>
    <sheet name="server2" sheetId="8" state="hidden" r:id="rId4"/>
    <sheet name="server3" sheetId="7" state="hidden" r:id="rId5"/>
  </sheets>
  <definedNames>
    <definedName name="_xlnm._FilterDatabase" localSheetId="3" hidden="1">server2!$A$16:$CD$18</definedName>
    <definedName name="_xlnm._FilterDatabase" localSheetId="4" hidden="1">server3!$A$16:$CD$19</definedName>
    <definedName name="gokeik2">#REF!</definedName>
    <definedName name="gokeik3">#REF!</definedName>
    <definedName name="kyotsukiban1" localSheetId="2">config!$A$1</definedName>
    <definedName name="kyotsukiban1">#REF!</definedName>
    <definedName name="kyotsukiban2" localSheetId="2">config!$A$2</definedName>
    <definedName name="kyotsukiban2">#REF!</definedName>
    <definedName name="_xlnm.Print_Area" localSheetId="3">server2!$A$8:$CD$22</definedName>
    <definedName name="_xlnm.Print_Area" localSheetId="4">server3!$A$8:$CD$23</definedName>
    <definedName name="_xlnm.Print_Area" localSheetId="0">様式ケ!$A$1:$AN$58</definedName>
    <definedName name="_xlnm.Print_Titles" localSheetId="3">server2!$12:$15</definedName>
    <definedName name="_xlnm.Print_Titles" localSheetId="4">server3!$12:$15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8" i="8" l="1"/>
  <c r="BZ18" i="8"/>
  <c r="BY18" i="8"/>
  <c r="BX18" i="8"/>
  <c r="BW18" i="8"/>
  <c r="BV18" i="8"/>
  <c r="BU18" i="8"/>
  <c r="BT18" i="8"/>
  <c r="BS18" i="8"/>
  <c r="BR18" i="8"/>
  <c r="BQ18" i="8"/>
  <c r="BP18" i="8"/>
  <c r="BO18" i="8"/>
  <c r="BM18" i="8"/>
  <c r="BK18" i="8"/>
  <c r="BJ18" i="8"/>
  <c r="BI18" i="8"/>
  <c r="BH18" i="8"/>
  <c r="BC18" i="8"/>
  <c r="BA18" i="8"/>
  <c r="K18" i="8"/>
  <c r="J18" i="8"/>
  <c r="H18" i="8"/>
  <c r="S18" i="8" s="1"/>
  <c r="AZ18" i="8" s="1"/>
  <c r="G18" i="8"/>
  <c r="U18" i="8" s="1"/>
  <c r="BB18" i="8" s="1"/>
  <c r="F18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M17" i="8"/>
  <c r="BK17" i="8"/>
  <c r="BJ17" i="8"/>
  <c r="BI17" i="8"/>
  <c r="BH17" i="8"/>
  <c r="BC17" i="8"/>
  <c r="BA17" i="8"/>
  <c r="K17" i="8"/>
  <c r="J17" i="8"/>
  <c r="W17" i="8" s="1"/>
  <c r="BD17" i="8" s="1"/>
  <c r="H17" i="8"/>
  <c r="R17" i="8" s="1"/>
  <c r="AY17" i="8" s="1"/>
  <c r="G17" i="8"/>
  <c r="Q17" i="8" s="1"/>
  <c r="AX17" i="8" s="1"/>
  <c r="F17" i="8"/>
  <c r="K19" i="7"/>
  <c r="J19" i="7"/>
  <c r="K18" i="7"/>
  <c r="J18" i="7"/>
  <c r="K17" i="7"/>
  <c r="J17" i="7"/>
  <c r="H19" i="7"/>
  <c r="S19" i="7" s="1"/>
  <c r="AZ19" i="7" s="1"/>
  <c r="G19" i="7"/>
  <c r="U19" i="7" s="1"/>
  <c r="BB19" i="7" s="1"/>
  <c r="F19" i="7"/>
  <c r="Y19" i="7" s="1"/>
  <c r="BF19" i="7" s="1"/>
  <c r="H18" i="7"/>
  <c r="AG18" i="7" s="1"/>
  <c r="G18" i="7"/>
  <c r="Q18" i="7" s="1"/>
  <c r="AX18" i="7" s="1"/>
  <c r="F18" i="7"/>
  <c r="P18" i="7" s="1"/>
  <c r="AW18" i="7" s="1"/>
  <c r="H17" i="7"/>
  <c r="S17" i="7" s="1"/>
  <c r="AZ17" i="7" s="1"/>
  <c r="G17" i="7"/>
  <c r="U17" i="7" s="1"/>
  <c r="BB17" i="7" s="1"/>
  <c r="F17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M19" i="7"/>
  <c r="BK19" i="7"/>
  <c r="BJ19" i="7"/>
  <c r="BI19" i="7"/>
  <c r="BH19" i="7"/>
  <c r="BC19" i="7"/>
  <c r="BA19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M18" i="7"/>
  <c r="BK18" i="7"/>
  <c r="BJ18" i="7"/>
  <c r="BI18" i="7"/>
  <c r="BH18" i="7"/>
  <c r="BC18" i="7"/>
  <c r="BA18" i="7"/>
  <c r="Z18" i="7"/>
  <c r="BG18" i="7" s="1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M17" i="7"/>
  <c r="BK17" i="7"/>
  <c r="BJ17" i="7"/>
  <c r="BI17" i="7"/>
  <c r="BH17" i="7"/>
  <c r="BC17" i="7"/>
  <c r="BA17" i="7"/>
  <c r="AG17" i="7" l="1"/>
  <c r="Z18" i="8"/>
  <c r="BG18" i="8" s="1"/>
  <c r="X18" i="8"/>
  <c r="BE18" i="8" s="1"/>
  <c r="X18" i="7"/>
  <c r="BE18" i="7" s="1"/>
  <c r="R18" i="7"/>
  <c r="AY18" i="7" s="1"/>
  <c r="Y18" i="7"/>
  <c r="BF18" i="7" s="1"/>
  <c r="Z17" i="8"/>
  <c r="BG17" i="8" s="1"/>
  <c r="S18" i="7"/>
  <c r="AZ18" i="7" s="1"/>
  <c r="U18" i="7"/>
  <c r="BB18" i="7" s="1"/>
  <c r="AG17" i="8"/>
  <c r="Q19" i="7"/>
  <c r="AX19" i="7" s="1"/>
  <c r="P19" i="7"/>
  <c r="AW19" i="7" s="1"/>
  <c r="X19" i="7"/>
  <c r="BE19" i="7" s="1"/>
  <c r="W19" i="7"/>
  <c r="BD19" i="7" s="1"/>
  <c r="Z19" i="7"/>
  <c r="BG19" i="7" s="1"/>
  <c r="W18" i="8"/>
  <c r="BD18" i="8" s="1"/>
  <c r="X17" i="7"/>
  <c r="BE17" i="7" s="1"/>
  <c r="S17" i="8"/>
  <c r="AZ17" i="8" s="1"/>
  <c r="Y17" i="7"/>
  <c r="BF17" i="7" s="1"/>
  <c r="Z17" i="7"/>
  <c r="BG17" i="7" s="1"/>
  <c r="U17" i="8"/>
  <c r="BB17" i="8" s="1"/>
  <c r="X17" i="8"/>
  <c r="BE17" i="8" s="1"/>
  <c r="AG18" i="8"/>
  <c r="Q18" i="8"/>
  <c r="AX18" i="8" s="1"/>
  <c r="P17" i="8"/>
  <c r="AW17" i="8" s="1"/>
  <c r="R18" i="8"/>
  <c r="AY18" i="8" s="1"/>
  <c r="Y18" i="8"/>
  <c r="BF18" i="8" s="1"/>
  <c r="Y17" i="8"/>
  <c r="BF17" i="8" s="1"/>
  <c r="P18" i="8"/>
  <c r="AW18" i="8" s="1"/>
  <c r="W18" i="7"/>
  <c r="BD18" i="7" s="1"/>
  <c r="P17" i="7"/>
  <c r="AW17" i="7" s="1"/>
  <c r="AG19" i="7"/>
  <c r="Q17" i="7"/>
  <c r="AX17" i="7" s="1"/>
  <c r="R17" i="7"/>
  <c r="AY17" i="7" s="1"/>
  <c r="W17" i="7"/>
  <c r="BD17" i="7" s="1"/>
  <c r="R19" i="7"/>
  <c r="AY19" i="7" s="1"/>
  <c r="CB18" i="7" l="1"/>
  <c r="CD18" i="7" s="1"/>
  <c r="CB17" i="7"/>
  <c r="CD17" i="7" s="1"/>
  <c r="CB19" i="7"/>
  <c r="CD19" i="7" s="1"/>
  <c r="CB17" i="8"/>
  <c r="CB18" i="8"/>
  <c r="CD18" i="8" s="1"/>
  <c r="CB20" i="7" l="1"/>
  <c r="CB21" i="7" s="1"/>
  <c r="A1" i="4" s="1"/>
  <c r="AB50" i="1" s="1"/>
  <c r="CB19" i="8"/>
  <c r="CB20" i="8" s="1"/>
  <c r="A2" i="4" s="1"/>
  <c r="AB48" i="1" s="1"/>
  <c r="CD17" i="8"/>
  <c r="CD19" i="8" s="1"/>
  <c r="CD20" i="7"/>
</calcChain>
</file>

<file path=xl/sharedStrings.xml><?xml version="1.0" encoding="utf-8"?>
<sst xmlns="http://schemas.openxmlformats.org/spreadsheetml/2006/main" count="118" uniqueCount="75">
  <si>
    <t>仮想サーバー見積依頼書</t>
    <rPh sb="0" eb="2">
      <t>カソウ</t>
    </rPh>
    <rPh sb="6" eb="8">
      <t>ミツモリ</t>
    </rPh>
    <rPh sb="8" eb="11">
      <t>イライショ</t>
    </rPh>
    <phoneticPr fontId="4"/>
  </si>
  <si>
    <t>【基礎情報】</t>
  </si>
  <si>
    <t>案件名</t>
    <rPh sb="0" eb="2">
      <t>アンケン</t>
    </rPh>
    <rPh sb="2" eb="3">
      <t>メイ</t>
    </rPh>
    <phoneticPr fontId="4"/>
  </si>
  <si>
    <t>記入日</t>
    <rPh sb="0" eb="2">
      <t>キニュウ</t>
    </rPh>
    <rPh sb="2" eb="3">
      <t>ビ</t>
    </rPh>
    <phoneticPr fontId="4"/>
  </si>
  <si>
    <t>所属</t>
    <rPh sb="0" eb="2">
      <t>ショゾク</t>
    </rPh>
    <phoneticPr fontId="11"/>
  </si>
  <si>
    <t>部</t>
    <rPh sb="0" eb="1">
      <t>ブ</t>
    </rPh>
    <phoneticPr fontId="4"/>
  </si>
  <si>
    <t>課</t>
    <rPh sb="0" eb="1">
      <t>カ</t>
    </rPh>
    <phoneticPr fontId="4"/>
  </si>
  <si>
    <t>係</t>
    <rPh sb="0" eb="1">
      <t>カカリ</t>
    </rPh>
    <phoneticPr fontId="4"/>
  </si>
  <si>
    <t>担当者</t>
    <rPh sb="0" eb="2">
      <t>タントウ</t>
    </rPh>
    <rPh sb="2" eb="3">
      <t>シャ</t>
    </rPh>
    <phoneticPr fontId="4"/>
  </si>
  <si>
    <t>連絡先</t>
    <rPh sb="0" eb="2">
      <t>レンラク</t>
    </rPh>
    <rPh sb="2" eb="3">
      <t>サキ</t>
    </rPh>
    <phoneticPr fontId="4"/>
  </si>
  <si>
    <t>対象システム名称</t>
    <rPh sb="0" eb="2">
      <t>タイショウ</t>
    </rPh>
    <rPh sb="6" eb="8">
      <t>メイショウ</t>
    </rPh>
    <phoneticPr fontId="4"/>
  </si>
  <si>
    <t>業務システム事業者名</t>
    <rPh sb="0" eb="2">
      <t>ギョウム</t>
    </rPh>
    <rPh sb="6" eb="9">
      <t>ジギョウシャ</t>
    </rPh>
    <rPh sb="9" eb="10">
      <t>メイ</t>
    </rPh>
    <phoneticPr fontId="4"/>
  </si>
  <si>
    <t>1</t>
    <phoneticPr fontId="4"/>
  </si>
  <si>
    <t>仮想サーバが必要になる時期（本稼働ではなく構築作業の開始）</t>
    <rPh sb="0" eb="2">
      <t>カソウ</t>
    </rPh>
    <rPh sb="6" eb="8">
      <t>ヒツヨウ</t>
    </rPh>
    <rPh sb="11" eb="13">
      <t>ジキ</t>
    </rPh>
    <rPh sb="14" eb="15">
      <t>ホン</t>
    </rPh>
    <rPh sb="15" eb="17">
      <t>カドウ</t>
    </rPh>
    <rPh sb="21" eb="23">
      <t>コウチク</t>
    </rPh>
    <rPh sb="23" eb="25">
      <t>サギョウ</t>
    </rPh>
    <rPh sb="26" eb="28">
      <t>カイシ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</si>
  <si>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</si>
  <si>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</si>
  <si>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</si>
  <si>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２</t>
    <phoneticPr fontId="4"/>
  </si>
  <si>
    <t>統合保守回線の利用有無（庁内情報系ネットワーク以外は利用不可）</t>
    <rPh sb="0" eb="2">
      <t>トウゴウ</t>
    </rPh>
    <rPh sb="2" eb="4">
      <t>ホシュ</t>
    </rPh>
    <rPh sb="4" eb="6">
      <t>カイセン</t>
    </rPh>
    <rPh sb="7" eb="9">
      <t>リヨウ</t>
    </rPh>
    <rPh sb="9" eb="11">
      <t>ウム</t>
    </rPh>
    <rPh sb="12" eb="14">
      <t>チョウナイ</t>
    </rPh>
    <rPh sb="14" eb="16">
      <t>ジョウホウ</t>
    </rPh>
    <rPh sb="16" eb="17">
      <t>ケイ</t>
    </rPh>
    <rPh sb="23" eb="25">
      <t>イガイ</t>
    </rPh>
    <rPh sb="26" eb="28">
      <t>リヨウ</t>
    </rPh>
    <rPh sb="28" eb="30">
      <t>フカ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</si>
  <si>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</si>
  <si>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</si>
  <si>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3-1</t>
    <phoneticPr fontId="4"/>
  </si>
  <si>
    <t>RDS SAL（※）の利用有無　※Remote Desktop User SAL</t>
    <rPh sb="11" eb="13">
      <t>リヨウ</t>
    </rPh>
    <rPh sb="13" eb="15">
      <t>ウム</t>
    </rPh>
    <phoneticPr fontId="4"/>
  </si>
  <si>
    <t>名</t>
    <rPh sb="0" eb="1">
      <t>メイ</t>
    </rPh>
    <phoneticPr fontId="4"/>
  </si>
  <si>
    <t>※端末数やアカウント数ではなく、RDSで仮想サーバに接続する利用者の人数をご記入ください。</t>
    <rPh sb="1" eb="3">
      <t>タンマツ</t>
    </rPh>
    <rPh sb="3" eb="4">
      <t>カズ</t>
    </rPh>
    <rPh sb="10" eb="11">
      <t>スウ</t>
    </rPh>
    <rPh sb="20" eb="22">
      <t>カソウ</t>
    </rPh>
    <rPh sb="26" eb="28">
      <t>セツゾク</t>
    </rPh>
    <rPh sb="30" eb="33">
      <t>リヨウシャ</t>
    </rPh>
    <rPh sb="34" eb="36">
      <t>ニンズウ</t>
    </rPh>
    <rPh sb="38" eb="40">
      <t>キニュウ</t>
    </rPh>
    <phoneticPr fontId="4"/>
  </si>
  <si>
    <t>4</t>
    <phoneticPr fontId="4"/>
  </si>
  <si>
    <t>仮想サーバへのOffice導入有無</t>
    <rPh sb="0" eb="2">
      <t>カソウ</t>
    </rPh>
    <rPh sb="13" eb="15">
      <t>ドウニュウ</t>
    </rPh>
    <rPh sb="15" eb="17">
      <t>ウム</t>
    </rPh>
    <phoneticPr fontId="4"/>
  </si>
  <si>
    <t>※端末数やアカウント数ではなく、Officeが導入された仮想サーバに接続する利用者の人数をご記入ください。</t>
    <rPh sb="23" eb="25">
      <t>ドウニュウ</t>
    </rPh>
    <rPh sb="28" eb="30">
      <t>カソウ</t>
    </rPh>
    <rPh sb="34" eb="36">
      <t>セツゾク</t>
    </rPh>
    <rPh sb="38" eb="41">
      <t>リヨウシャ</t>
    </rPh>
    <phoneticPr fontId="4"/>
  </si>
  <si>
    <t>5</t>
    <phoneticPr fontId="4"/>
  </si>
  <si>
    <t>　必要なサーバーの種類、使用OS、必要リソース（CPU数、メモリ、ディスク容量）について、下表に記載してください。</t>
    <rPh sb="1" eb="3">
      <t>ヒツヨウ</t>
    </rPh>
    <rPh sb="9" eb="11">
      <t>シュルイ</t>
    </rPh>
    <rPh sb="12" eb="14">
      <t>シヨウ</t>
    </rPh>
    <rPh sb="17" eb="19">
      <t>ヒツヨウ</t>
    </rPh>
    <rPh sb="27" eb="28">
      <t>スウ</t>
    </rPh>
    <rPh sb="37" eb="39">
      <t>ヨウリョウ</t>
    </rPh>
    <rPh sb="45" eb="47">
      <t>カヒョウ</t>
    </rPh>
    <rPh sb="48" eb="50">
      <t>キサイ</t>
    </rPh>
    <phoneticPr fontId="4"/>
  </si>
  <si>
    <t>№</t>
    <phoneticPr fontId="4"/>
  </si>
  <si>
    <t>サーバーの役割</t>
    <rPh sb="5" eb="7">
      <t>ヤクワリ</t>
    </rPh>
    <phoneticPr fontId="4"/>
  </si>
  <si>
    <t>使用OS</t>
    <rPh sb="0" eb="2">
      <t>シヨウ</t>
    </rPh>
    <phoneticPr fontId="4"/>
  </si>
  <si>
    <t>データベースソフト</t>
    <phoneticPr fontId="4"/>
  </si>
  <si>
    <t>CPU数
(VCPU)</t>
    <rPh sb="3" eb="4">
      <t>スウ</t>
    </rPh>
    <phoneticPr fontId="4"/>
  </si>
  <si>
    <t>メモリ
容量
(GB)</t>
    <rPh sb="4" eb="6">
      <t>ヨウリョウ</t>
    </rPh>
    <phoneticPr fontId="4"/>
  </si>
  <si>
    <r>
      <rPr>
        <sz val="9"/>
        <color theme="1"/>
        <rFont val="メイリオ"/>
        <family val="3"/>
        <charset val="128"/>
      </rPr>
      <t>ディスク</t>
    </r>
    <r>
      <rPr>
        <sz val="10"/>
        <color theme="1"/>
        <rFont val="メイリオ"/>
        <family val="3"/>
        <charset val="128"/>
      </rPr>
      <t xml:space="preserve">
容量
(GB)</t>
    </r>
    <rPh sb="5" eb="7">
      <t>ヨウリョウ</t>
    </rPh>
    <phoneticPr fontId="4"/>
  </si>
  <si>
    <t>ファイルバックアップ容量
(GB)</t>
    <rPh sb="10" eb="12">
      <t>ヨウリョウ</t>
    </rPh>
    <phoneticPr fontId="4"/>
  </si>
  <si>
    <t>Windows</t>
  </si>
  <si>
    <t>SQLServerStandard</t>
    <phoneticPr fontId="4"/>
  </si>
  <si>
    <t>RedHatEnterpriseLinux</t>
  </si>
  <si>
    <t>SQLServerEnterprise</t>
    <phoneticPr fontId="4"/>
  </si>
  <si>
    <t>その他</t>
  </si>
  <si>
    <t>Oracle</t>
  </si>
  <si>
    <t>備考</t>
    <rPh sb="0" eb="2">
      <t>ビコウ</t>
    </rPh>
    <phoneticPr fontId="4"/>
  </si>
  <si>
    <t>【共通基盤での構築費および運用費（60ヵ月分）】</t>
    <rPh sb="1" eb="3">
      <t>キョウツウ</t>
    </rPh>
    <rPh sb="3" eb="5">
      <t>キバン</t>
    </rPh>
    <rPh sb="7" eb="9">
      <t>コウチク</t>
    </rPh>
    <rPh sb="9" eb="10">
      <t>ヒ</t>
    </rPh>
    <rPh sb="13" eb="15">
      <t>ウンヨウ</t>
    </rPh>
    <rPh sb="15" eb="16">
      <t>ヒ</t>
    </rPh>
    <rPh sb="20" eb="21">
      <t>ゲツ</t>
    </rPh>
    <rPh sb="21" eb="22">
      <t>ブン</t>
    </rPh>
    <phoneticPr fontId="4"/>
  </si>
  <si>
    <t>サーバ台数が2台の場合</t>
    <rPh sb="3" eb="5">
      <t>ダイスウ</t>
    </rPh>
    <rPh sb="7" eb="8">
      <t>ダイ</t>
    </rPh>
    <rPh sb="9" eb="11">
      <t>バアイ</t>
    </rPh>
    <phoneticPr fontId="4"/>
  </si>
  <si>
    <t>サーバ台数が3台の場合</t>
    <rPh sb="3" eb="5">
      <t>ダイスウ</t>
    </rPh>
    <rPh sb="7" eb="8">
      <t>ダイ</t>
    </rPh>
    <rPh sb="9" eb="11">
      <t>バアイ</t>
    </rPh>
    <phoneticPr fontId="4"/>
  </si>
  <si>
    <t>　※サーバ台数が2台もしくは3台以外の場合は、プロポーザル記載要領の「問合せ先・担当」までご連絡ください。</t>
    <rPh sb="5" eb="7">
      <t>ダイスウ</t>
    </rPh>
    <rPh sb="9" eb="10">
      <t>ダイ</t>
    </rPh>
    <rPh sb="15" eb="16">
      <t>ダイ</t>
    </rPh>
    <rPh sb="16" eb="18">
      <t>イガイ</t>
    </rPh>
    <rPh sb="19" eb="21">
      <t>バアイ</t>
    </rPh>
    <rPh sb="29" eb="33">
      <t>キサイヨウリョウ</t>
    </rPh>
    <rPh sb="46" eb="48">
      <t>レンラク</t>
    </rPh>
    <phoneticPr fontId="4"/>
  </si>
  <si>
    <t>VMware</t>
  </si>
  <si>
    <t>～</t>
    <phoneticPr fontId="4"/>
  </si>
  <si>
    <t>2026/10/1  新規払出予定</t>
    <rPh sb="11" eb="13">
      <t>シンキ</t>
    </rPh>
    <rPh sb="13" eb="15">
      <t>ハライダシ</t>
    </rPh>
    <rPh sb="15" eb="17">
      <t>ヨテイ</t>
    </rPh>
    <phoneticPr fontId="4"/>
  </si>
  <si>
    <t>作成日</t>
    <rPh sb="0" eb="3">
      <t>サクセイビ</t>
    </rPh>
    <phoneticPr fontId="4"/>
  </si>
  <si>
    <t>作成者</t>
    <rPh sb="0" eb="3">
      <t>サクセイシャ</t>
    </rPh>
    <phoneticPr fontId="4"/>
  </si>
  <si>
    <t>日本電子計算株式会社</t>
    <rPh sb="0" eb="2">
      <t>ニホン</t>
    </rPh>
    <rPh sb="2" eb="4">
      <t>デンシ</t>
    </rPh>
    <rPh sb="4" eb="6">
      <t>ケイサン</t>
    </rPh>
    <rPh sb="6" eb="10">
      <t>カブシキガイシャ</t>
    </rPh>
    <phoneticPr fontId="4"/>
  </si>
  <si>
    <t>承認者</t>
    <rPh sb="0" eb="2">
      <t>ショウニン</t>
    </rPh>
    <rPh sb="2" eb="3">
      <t>シャ</t>
    </rPh>
    <phoneticPr fontId="4"/>
  </si>
  <si>
    <t>神尾　拓朗　（承認印省略）</t>
    <rPh sb="0" eb="2">
      <t>カミオ</t>
    </rPh>
    <rPh sb="3" eb="5">
      <t>タクロウ</t>
    </rPh>
    <rPh sb="7" eb="9">
      <t>ショウニン</t>
    </rPh>
    <rPh sb="9" eb="10">
      <t>イン</t>
    </rPh>
    <rPh sb="10" eb="12">
      <t>ショウリャク</t>
    </rPh>
    <phoneticPr fontId="4"/>
  </si>
  <si>
    <t>大上　芳輝　（承認印省略）</t>
    <rPh sb="0" eb="2">
      <t>オオウエ</t>
    </rPh>
    <rPh sb="3" eb="5">
      <t>ヨシキ</t>
    </rPh>
    <phoneticPr fontId="4"/>
  </si>
  <si>
    <t>練馬区様</t>
    <rPh sb="0" eb="3">
      <t>ネリマク</t>
    </rPh>
    <rPh sb="3" eb="4">
      <t>サマ</t>
    </rPh>
    <phoneticPr fontId="4"/>
  </si>
  <si>
    <t>基盤運用事業者</t>
    <phoneticPr fontId="4"/>
  </si>
  <si>
    <t>CPU
（VCPU）</t>
    <phoneticPr fontId="4"/>
  </si>
  <si>
    <t>メモリ
（GB）</t>
    <phoneticPr fontId="4"/>
  </si>
  <si>
    <t>ディスク
（TB）</t>
    <phoneticPr fontId="4"/>
  </si>
  <si>
    <t>Windows
OS
（VCPU）</t>
    <phoneticPr fontId="4"/>
  </si>
  <si>
    <t>RemoteDesktopUserSAL
（ユーザ）</t>
  </si>
  <si>
    <t>仮想サーバ
ＯＳ
（台）</t>
    <rPh sb="0" eb="2">
      <t>カソウ</t>
    </rPh>
    <rPh sb="10" eb="11">
      <t>ダイ</t>
    </rPh>
    <phoneticPr fontId="4"/>
  </si>
  <si>
    <t>ウィルス対策
ソフト
（台）</t>
    <rPh sb="12" eb="13">
      <t>ダイ</t>
    </rPh>
    <phoneticPr fontId="4"/>
  </si>
  <si>
    <t>遠隔地バックアップ
（TB)</t>
    <phoneticPr fontId="4"/>
  </si>
  <si>
    <t>バックアップ
（TB）</t>
    <phoneticPr fontId="4"/>
  </si>
  <si>
    <t>OracleVM（GB）</t>
    <phoneticPr fontId="4"/>
  </si>
  <si>
    <t>Office Standard
（ユーザ）</t>
  </si>
  <si>
    <t>Office Professional
（ユーザ）</t>
  </si>
  <si>
    <t>　※本費用も概算経費に含めてください。</t>
    <rPh sb="2" eb="5">
      <t>ホンヒヨウ</t>
    </rPh>
    <rPh sb="6" eb="10">
      <t>ガイサンケイヒ</t>
    </rPh>
    <rPh sb="11" eb="12">
      <t>フク</t>
    </rPh>
    <phoneticPr fontId="4"/>
  </si>
  <si>
    <t>単価明細書</t>
    <rPh sb="0" eb="5">
      <t>タンカメイサイショ</t>
    </rPh>
    <phoneticPr fontId="23"/>
  </si>
  <si>
    <t>　※上表に数値を記載すると自動で計算されます</t>
    <rPh sb="2" eb="4">
      <t>ジョウヒョウ</t>
    </rPh>
    <rPh sb="5" eb="7">
      <t>スウチ</t>
    </rPh>
    <rPh sb="8" eb="10">
      <t>キサイ</t>
    </rPh>
    <rPh sb="13" eb="15">
      <t>ジドウ</t>
    </rPh>
    <rPh sb="16" eb="18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</si>
</sst>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_);[Red]\(0\)"/>
    <numFmt numFmtId="177" formatCode="#,##0_);[Red]\(#,##0\)"/>
    <numFmt numFmtId="178" formatCode="yyyy&quot;年&quot;m&quot;月&quot;;@"/>
    <numFmt numFmtId="179" formatCode="0.000"/>
    <numFmt numFmtId="180" formatCode="[$-F800]dddd\,\ mmmm\ dd\,\ yyyy"/>
    <numFmt numFmtId="181" formatCode="0.0_);[Red]\(0.0\)"/>
    <numFmt numFmtId="182" formatCode="[$¥-411]#,##0;[$¥-411]#,##0"/>
    <numFmt numFmtId="183" formatCode="#,##0_ "/>
  </numFmts>
  <fonts count="3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sz val="12"/>
      <color theme="0"/>
      <name val="游ゴシック"/>
      <family val="2"/>
      <scheme val="minor"/>
    </font>
    <font>
      <sz val="12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メイリオ"/>
      <family val="3"/>
      <charset val="128"/>
    </font>
    <font>
      <b/>
      <sz val="12"/>
      <color theme="0"/>
      <name val="Meiryo UI"/>
      <family val="3"/>
      <charset val="128"/>
    </font>
    <font>
      <b/>
      <sz val="26"/>
      <color theme="0"/>
      <name val="メイリオ"/>
      <family val="3"/>
      <charset val="128"/>
    </font>
    <font>
      <sz val="18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1"/>
      <color theme="0"/>
      <name val="Meiryo UI"/>
      <family val="3"/>
      <charset val="128"/>
    </font>
    <font>
      <sz val="11"/>
      <color theme="0"/>
      <name val="游ゴシック Light"/>
      <family val="3"/>
      <charset val="128"/>
    </font>
    <font>
      <b/>
      <sz val="12"/>
      <color theme="0"/>
      <name val="游ゴシック Light"/>
      <family val="3"/>
      <charset val="128"/>
    </font>
    <font>
      <b/>
      <sz val="26"/>
      <color theme="0"/>
      <name val="游ゴシック Light"/>
      <family val="3"/>
      <charset val="128"/>
    </font>
    <font>
      <sz val="18"/>
      <color theme="0"/>
      <name val="游ゴシック Light"/>
      <family val="3"/>
      <charset val="128"/>
    </font>
    <font>
      <b/>
      <sz val="16"/>
      <color theme="0"/>
      <name val="游ゴシック Light"/>
      <family val="3"/>
      <charset val="128"/>
    </font>
    <font>
      <sz val="10"/>
      <color theme="0"/>
      <name val="游ゴシック Light"/>
      <family val="3"/>
      <charset val="128"/>
    </font>
    <font>
      <sz val="12"/>
      <color theme="0"/>
      <name val="游ゴシック Light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6" fontId="19" fillId="0" borderId="0" xfId="3" applyFont="1" applyFill="1" applyBorder="1" applyAlignment="1">
      <alignment horizontal="center" vertical="center"/>
    </xf>
    <xf numFmtId="6" fontId="20" fillId="0" borderId="0" xfId="3" applyFont="1" applyFill="1" applyBorder="1" applyAlignment="1"/>
    <xf numFmtId="177" fontId="21" fillId="0" borderId="0" xfId="0" applyNumberFormat="1" applyFont="1"/>
    <xf numFmtId="177" fontId="22" fillId="0" borderId="0" xfId="3" applyNumberFormat="1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vertical="center"/>
      <protection locked="0"/>
    </xf>
    <xf numFmtId="0" fontId="24" fillId="0" borderId="0" xfId="0" applyFont="1"/>
    <xf numFmtId="178" fontId="24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  <xf numFmtId="180" fontId="24" fillId="0" borderId="0" xfId="0" applyNumberFormat="1" applyFont="1" applyAlignment="1">
      <alignment horizontal="center"/>
    </xf>
    <xf numFmtId="176" fontId="25" fillId="0" borderId="0" xfId="0" applyNumberFormat="1" applyFont="1" applyAlignment="1">
      <alignment horizontal="center" vertical="center" wrapText="1"/>
    </xf>
    <xf numFmtId="181" fontId="25" fillId="0" borderId="0" xfId="0" applyNumberFormat="1" applyFont="1" applyAlignment="1">
      <alignment horizontal="center" vertical="center" wrapText="1"/>
    </xf>
    <xf numFmtId="38" fontId="25" fillId="0" borderId="0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9" fontId="24" fillId="0" borderId="0" xfId="2" applyFont="1" applyFill="1" applyBorder="1" applyAlignment="1"/>
    <xf numFmtId="38" fontId="25" fillId="0" borderId="0" xfId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left" vertical="center"/>
    </xf>
    <xf numFmtId="180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80" fontId="2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8" fontId="3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6" fontId="22" fillId="0" borderId="0" xfId="3" applyFont="1" applyFill="1" applyBorder="1" applyAlignment="1">
      <alignment horizontal="center" vertical="center" wrapText="1"/>
    </xf>
    <xf numFmtId="6" fontId="31" fillId="0" borderId="0" xfId="3" applyFont="1" applyFill="1" applyBorder="1" applyAlignment="1">
      <alignment horizontal="center" vertical="center"/>
    </xf>
    <xf numFmtId="6" fontId="31" fillId="0" borderId="0" xfId="3" applyFont="1" applyFill="1" applyBorder="1" applyAlignment="1">
      <alignment horizontal="center" vertical="center" wrapText="1"/>
    </xf>
    <xf numFmtId="6" fontId="24" fillId="0" borderId="0" xfId="3" applyFont="1" applyFill="1" applyBorder="1" applyAlignment="1"/>
    <xf numFmtId="182" fontId="24" fillId="0" borderId="0" xfId="0" applyNumberFormat="1" applyFont="1"/>
    <xf numFmtId="0" fontId="30" fillId="0" borderId="0" xfId="0" quotePrefix="1" applyFont="1" applyAlignment="1">
      <alignment horizontal="right"/>
    </xf>
    <xf numFmtId="55" fontId="31" fillId="0" borderId="0" xfId="6" applyNumberFormat="1" applyFont="1">
      <alignment vertical="center"/>
    </xf>
    <xf numFmtId="0" fontId="31" fillId="0" borderId="0" xfId="6" applyFont="1">
      <alignment vertical="center"/>
    </xf>
    <xf numFmtId="0" fontId="31" fillId="0" borderId="0" xfId="0" applyFont="1" applyAlignment="1">
      <alignment horizontal="left" shrinkToFit="1"/>
    </xf>
    <xf numFmtId="0" fontId="31" fillId="0" borderId="0" xfId="4" applyFont="1">
      <alignment vertical="center"/>
    </xf>
    <xf numFmtId="178" fontId="30" fillId="0" borderId="0" xfId="0" applyNumberFormat="1" applyFont="1" applyAlignment="1">
      <alignment horizontal="left"/>
    </xf>
    <xf numFmtId="49" fontId="31" fillId="0" borderId="0" xfId="4" applyNumberFormat="1" applyFont="1">
      <alignment vertical="center"/>
    </xf>
    <xf numFmtId="55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wrapText="1"/>
    </xf>
    <xf numFmtId="179" fontId="30" fillId="0" borderId="0" xfId="0" applyNumberFormat="1" applyFont="1" applyAlignment="1">
      <alignment wrapText="1"/>
    </xf>
    <xf numFmtId="176" fontId="30" fillId="0" borderId="0" xfId="0" applyNumberFormat="1" applyFont="1" applyAlignment="1">
      <alignment wrapText="1"/>
    </xf>
    <xf numFmtId="0" fontId="30" fillId="0" borderId="0" xfId="0" applyFont="1"/>
    <xf numFmtId="38" fontId="31" fillId="0" borderId="0" xfId="5" applyFont="1" applyFill="1" applyBorder="1" applyAlignment="1">
      <alignment vertical="center"/>
    </xf>
    <xf numFmtId="38" fontId="24" fillId="0" borderId="0" xfId="0" applyNumberFormat="1" applyFont="1"/>
    <xf numFmtId="38" fontId="24" fillId="0" borderId="0" xfId="1" applyFont="1" applyFill="1" applyBorder="1" applyAlignment="1"/>
    <xf numFmtId="0" fontId="20" fillId="0" borderId="0" xfId="0" applyFont="1"/>
    <xf numFmtId="0" fontId="20" fillId="0" borderId="0" xfId="0" applyFont="1" applyAlignment="1">
      <alignment vertical="center"/>
    </xf>
    <xf numFmtId="178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32" fillId="0" borderId="0" xfId="0" applyFont="1"/>
    <xf numFmtId="178" fontId="32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right"/>
    </xf>
    <xf numFmtId="180" fontId="32" fillId="0" borderId="0" xfId="0" applyNumberFormat="1" applyFont="1" applyAlignment="1">
      <alignment horizontal="center"/>
    </xf>
    <xf numFmtId="176" fontId="33" fillId="0" borderId="0" xfId="0" applyNumberFormat="1" applyFont="1" applyAlignment="1">
      <alignment horizontal="center" vertical="center" wrapText="1"/>
    </xf>
    <xf numFmtId="181" fontId="33" fillId="0" borderId="0" xfId="0" applyNumberFormat="1" applyFont="1" applyAlignment="1">
      <alignment horizontal="center" vertical="center" wrapText="1"/>
    </xf>
    <xf numFmtId="38" fontId="33" fillId="0" borderId="0" xfId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9" fontId="32" fillId="0" borderId="0" xfId="2" applyFont="1" applyFill="1" applyBorder="1" applyAlignment="1"/>
    <xf numFmtId="38" fontId="33" fillId="0" borderId="0" xfId="1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 applyAlignment="1">
      <alignment horizontal="left" vertical="center"/>
    </xf>
    <xf numFmtId="180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180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8" fontId="38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6" fontId="38" fillId="0" borderId="0" xfId="3" applyFont="1" applyFill="1" applyBorder="1" applyAlignment="1">
      <alignment horizontal="center" vertical="center" wrapText="1"/>
    </xf>
    <xf numFmtId="6" fontId="32" fillId="0" borderId="0" xfId="3" applyFont="1" applyFill="1" applyBorder="1" applyAlignment="1">
      <alignment horizontal="center" vertical="center"/>
    </xf>
    <xf numFmtId="6" fontId="32" fillId="0" borderId="0" xfId="3" applyFont="1" applyFill="1" applyBorder="1" applyAlignment="1">
      <alignment horizontal="center" vertical="center" wrapText="1"/>
    </xf>
    <xf numFmtId="6" fontId="32" fillId="0" borderId="0" xfId="3" applyFont="1" applyFill="1" applyBorder="1" applyAlignment="1"/>
    <xf numFmtId="182" fontId="32" fillId="0" borderId="0" xfId="0" applyNumberFormat="1" applyFont="1"/>
    <xf numFmtId="0" fontId="38" fillId="0" borderId="0" xfId="0" quotePrefix="1" applyFont="1" applyAlignment="1">
      <alignment horizontal="right"/>
    </xf>
    <xf numFmtId="55" fontId="32" fillId="0" borderId="0" xfId="6" applyNumberFormat="1" applyFont="1">
      <alignment vertical="center"/>
    </xf>
    <xf numFmtId="0" fontId="32" fillId="0" borderId="0" xfId="6" applyFont="1">
      <alignment vertical="center"/>
    </xf>
    <xf numFmtId="0" fontId="32" fillId="0" borderId="0" xfId="0" applyFont="1" applyAlignment="1">
      <alignment horizontal="left" shrinkToFit="1"/>
    </xf>
    <xf numFmtId="0" fontId="32" fillId="0" borderId="0" xfId="4" applyFont="1">
      <alignment vertical="center"/>
    </xf>
    <xf numFmtId="178" fontId="38" fillId="0" borderId="0" xfId="0" applyNumberFormat="1" applyFont="1" applyAlignment="1">
      <alignment horizontal="left"/>
    </xf>
    <xf numFmtId="49" fontId="32" fillId="0" borderId="0" xfId="4" applyNumberFormat="1" applyFont="1">
      <alignment vertical="center"/>
    </xf>
    <xf numFmtId="55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wrapText="1"/>
    </xf>
    <xf numFmtId="179" fontId="38" fillId="0" borderId="0" xfId="0" applyNumberFormat="1" applyFont="1" applyAlignment="1">
      <alignment wrapText="1"/>
    </xf>
    <xf numFmtId="176" fontId="38" fillId="0" borderId="0" xfId="0" applyNumberFormat="1" applyFont="1" applyAlignment="1">
      <alignment wrapText="1"/>
    </xf>
    <xf numFmtId="0" fontId="38" fillId="0" borderId="0" xfId="0" applyFont="1"/>
    <xf numFmtId="38" fontId="32" fillId="0" borderId="0" xfId="5" applyFont="1" applyFill="1" applyBorder="1" applyAlignment="1">
      <alignment vertical="center"/>
    </xf>
    <xf numFmtId="38" fontId="32" fillId="0" borderId="0" xfId="0" applyNumberFormat="1" applyFont="1"/>
    <xf numFmtId="38" fontId="32" fillId="0" borderId="0" xfId="1" applyFont="1" applyFill="1" applyBorder="1" applyAlignment="1"/>
    <xf numFmtId="9" fontId="32" fillId="0" borderId="0" xfId="0" applyNumberFormat="1" applyFont="1"/>
    <xf numFmtId="38" fontId="32" fillId="0" borderId="0" xfId="1" applyFont="1" applyFill="1" applyAlignment="1"/>
    <xf numFmtId="9" fontId="24" fillId="0" borderId="0" xfId="0" applyNumberFormat="1" applyFont="1"/>
    <xf numFmtId="49" fontId="15" fillId="0" borderId="0" xfId="0" applyNumberFormat="1" applyFont="1" applyAlignment="1">
      <alignment horizontal="left" vertical="center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17" xfId="0" applyNumberFormat="1" applyFont="1" applyFill="1" applyBorder="1" applyAlignment="1" applyProtection="1">
      <alignment horizontal="center" vertical="center"/>
      <protection locked="0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13" fillId="3" borderId="42" xfId="0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13" fillId="3" borderId="44" xfId="0" applyFont="1" applyFill="1" applyBorder="1" applyAlignment="1" applyProtection="1">
      <alignment horizontal="center" vertical="center"/>
      <protection locked="0"/>
    </xf>
    <xf numFmtId="0" fontId="13" fillId="3" borderId="45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14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49" fontId="5" fillId="2" borderId="20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49" fontId="5" fillId="2" borderId="4" xfId="0" applyNumberFormat="1" applyFont="1" applyFill="1" applyBorder="1" applyAlignment="1" applyProtection="1">
      <alignment vertical="center"/>
      <protection locked="0"/>
    </xf>
    <xf numFmtId="183" fontId="15" fillId="0" borderId="4" xfId="0" applyNumberFormat="1" applyFont="1" applyBorder="1" applyAlignment="1" applyProtection="1">
      <alignment horizontal="left" vertical="center"/>
      <protection hidden="1"/>
    </xf>
    <xf numFmtId="183" fontId="15" fillId="0" borderId="5" xfId="0" applyNumberFormat="1" applyFont="1" applyBorder="1" applyAlignment="1" applyProtection="1">
      <alignment horizontal="left" vertical="center"/>
      <protection hidden="1"/>
    </xf>
    <xf numFmtId="183" fontId="15" fillId="0" borderId="1" xfId="0" applyNumberFormat="1" applyFont="1" applyBorder="1" applyAlignment="1" applyProtection="1">
      <alignment horizontal="left" vertical="center"/>
      <protection hidden="1"/>
    </xf>
    <xf numFmtId="183" fontId="15" fillId="0" borderId="6" xfId="0" applyNumberFormat="1" applyFont="1" applyBorder="1" applyAlignment="1" applyProtection="1">
      <alignment horizontal="left" vertical="center"/>
      <protection hidden="1"/>
    </xf>
    <xf numFmtId="183" fontId="3" fillId="0" borderId="1" xfId="0" applyNumberFormat="1" applyFont="1" applyBorder="1" applyAlignment="1" applyProtection="1">
      <alignment horizontal="left" vertical="center"/>
      <protection hidden="1"/>
    </xf>
    <xf numFmtId="183" fontId="3" fillId="0" borderId="6" xfId="0" applyNumberFormat="1" applyFont="1" applyBorder="1" applyAlignment="1" applyProtection="1">
      <alignment horizontal="left" vertical="center"/>
      <protection hidden="1"/>
    </xf>
    <xf numFmtId="183" fontId="3" fillId="0" borderId="7" xfId="0" applyNumberFormat="1" applyFont="1" applyBorder="1" applyAlignment="1" applyProtection="1">
      <alignment horizontal="left" vertical="center"/>
      <protection hidden="1"/>
    </xf>
    <xf numFmtId="183" fontId="3" fillId="0" borderId="8" xfId="0" applyNumberFormat="1" applyFont="1" applyBorder="1" applyAlignment="1" applyProtection="1">
      <alignment horizontal="left" vertical="center"/>
      <protection hidden="1"/>
    </xf>
    <xf numFmtId="49" fontId="9" fillId="0" borderId="0" xfId="0" applyNumberFormat="1" applyFont="1" applyAlignment="1" applyProtection="1">
      <alignment horizontal="left" vertical="top" wrapText="1"/>
      <protection locked="0"/>
    </xf>
    <xf numFmtId="49" fontId="15" fillId="4" borderId="19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/>
    </xf>
    <xf numFmtId="49" fontId="15" fillId="4" borderId="14" xfId="0" applyNumberFormat="1" applyFont="1" applyFill="1" applyBorder="1" applyAlignment="1">
      <alignment horizontal="left" vertical="center"/>
    </xf>
    <xf numFmtId="49" fontId="15" fillId="4" borderId="50" xfId="0" applyNumberFormat="1" applyFont="1" applyFill="1" applyBorder="1" applyAlignment="1">
      <alignment horizontal="left" vertical="center"/>
    </xf>
    <xf numFmtId="49" fontId="15" fillId="4" borderId="0" xfId="0" applyNumberFormat="1" applyFont="1" applyFill="1" applyAlignment="1">
      <alignment horizontal="left" vertical="center"/>
    </xf>
    <xf numFmtId="49" fontId="15" fillId="4" borderId="49" xfId="0" applyNumberFormat="1" applyFont="1" applyFill="1" applyBorder="1" applyAlignment="1">
      <alignment horizontal="left" vertical="center"/>
    </xf>
    <xf numFmtId="49" fontId="15" fillId="4" borderId="30" xfId="0" applyNumberFormat="1" applyFont="1" applyFill="1" applyBorder="1" applyAlignment="1">
      <alignment horizontal="left" vertical="center"/>
    </xf>
    <xf numFmtId="49" fontId="15" fillId="4" borderId="32" xfId="0" applyNumberFormat="1" applyFont="1" applyFill="1" applyBorder="1" applyAlignment="1">
      <alignment horizontal="left" vertical="center"/>
    </xf>
    <xf numFmtId="49" fontId="15" fillId="4" borderId="39" xfId="0" applyNumberFormat="1" applyFont="1" applyFill="1" applyBorder="1" applyAlignment="1">
      <alignment horizontal="left" vertical="center"/>
    </xf>
    <xf numFmtId="49" fontId="15" fillId="4" borderId="20" xfId="0" applyNumberFormat="1" applyFont="1" applyFill="1" applyBorder="1" applyAlignment="1">
      <alignment horizontal="left" vertical="center"/>
    </xf>
    <xf numFmtId="49" fontId="15" fillId="4" borderId="15" xfId="0" applyNumberFormat="1" applyFont="1" applyFill="1" applyBorder="1" applyAlignment="1">
      <alignment horizontal="left" vertical="center"/>
    </xf>
    <xf numFmtId="49" fontId="15" fillId="4" borderId="16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 applyProtection="1">
      <alignment vertical="center"/>
      <protection locked="0"/>
    </xf>
    <xf numFmtId="49" fontId="5" fillId="2" borderId="8" xfId="0" applyNumberFormat="1" applyFont="1" applyFill="1" applyBorder="1" applyAlignment="1" applyProtection="1">
      <alignment vertical="center"/>
      <protection locked="0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49" fontId="5" fillId="2" borderId="5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8" fontId="3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7">
    <cellStyle name="パーセント" xfId="2" builtinId="5"/>
    <cellStyle name="桁区切り" xfId="1" builtinId="6"/>
    <cellStyle name="桁区切り 2" xfId="5" xr:uid="{455ED110-E4DB-4DE1-A1EC-66D4781552F0}"/>
    <cellStyle name="通貨 2" xfId="3" xr:uid="{F1F01539-E94C-4EB1-8DC1-45EC437DF73F}"/>
    <cellStyle name="標準" xfId="0" builtinId="0"/>
    <cellStyle name="標準 3" xfId="4" xr:uid="{DD22CD7B-4534-4016-A46E-0B086E383471}"/>
    <cellStyle name="標準 3 2" xfId="6" xr:uid="{BC42E19E-3C55-4AE2-920F-F71030008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9</xdr:row>
          <xdr:rowOff>180975</xdr:rowOff>
        </xdr:from>
        <xdr:to>
          <xdr:col>4</xdr:col>
          <xdr:colOff>171450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10</xdr:row>
          <xdr:rowOff>180975</xdr:rowOff>
        </xdr:from>
        <xdr:to>
          <xdr:col>4</xdr:col>
          <xdr:colOff>171450</xdr:colOff>
          <xdr:row>12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12</xdr:row>
          <xdr:rowOff>180975</xdr:rowOff>
        </xdr:from>
        <xdr:to>
          <xdr:col>4</xdr:col>
          <xdr:colOff>171450</xdr:colOff>
          <xdr:row>14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13</xdr:row>
          <xdr:rowOff>180975</xdr:rowOff>
        </xdr:from>
        <xdr:to>
          <xdr:col>4</xdr:col>
          <xdr:colOff>171450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15</xdr:row>
          <xdr:rowOff>180975</xdr:rowOff>
        </xdr:from>
        <xdr:to>
          <xdr:col>4</xdr:col>
          <xdr:colOff>171450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16</xdr:row>
          <xdr:rowOff>180975</xdr:rowOff>
        </xdr:from>
        <xdr:to>
          <xdr:col>4</xdr:col>
          <xdr:colOff>171450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tabSelected="1" view="pageBreakPreview" topLeftCell="A6" zoomScale="60" zoomScaleNormal="100" workbookViewId="0">
      <selection activeCell="AB30" sqref="AB30:AD30"/>
    </sheetView>
  </sheetViews>
  <sheetFormatPr defaultColWidth="9" defaultRowHeight="16.5" customHeight="1" x14ac:dyDescent="0.4"/>
  <cols>
    <col min="1" max="37" width="2.625" style="1" customWidth="1"/>
    <col min="38" max="39" width="3" style="1" customWidth="1"/>
    <col min="40" max="40" width="20" style="1" customWidth="1"/>
    <col min="41" max="16384" width="9" style="1"/>
  </cols>
  <sheetData>
    <row r="1" spans="1:40" ht="16.5" customHeight="1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 t="s">
        <v>0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 ht="16.5" customHeight="1" x14ac:dyDescent="0.4">
      <c r="A2" s="16"/>
      <c r="B2" s="16"/>
      <c r="C2" s="1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6"/>
      <c r="AL2" s="16"/>
      <c r="AM2" s="16"/>
      <c r="AN2" s="16"/>
    </row>
    <row r="3" spans="1:40" customFormat="1" ht="13.5" customHeight="1" thickBot="1" x14ac:dyDescent="0.45">
      <c r="A3" s="19"/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19"/>
      <c r="AM3" s="19"/>
      <c r="AN3" s="19"/>
    </row>
    <row r="4" spans="1:40" customFormat="1" ht="21.75" customHeight="1" x14ac:dyDescent="0.4">
      <c r="A4" s="19"/>
      <c r="B4" s="159" t="s">
        <v>2</v>
      </c>
      <c r="C4" s="160"/>
      <c r="D4" s="160"/>
      <c r="E4" s="160"/>
      <c r="F4" s="160"/>
      <c r="G4" s="160"/>
      <c r="H4" s="161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2"/>
      <c r="X4" s="163" t="s">
        <v>3</v>
      </c>
      <c r="Y4" s="164"/>
      <c r="Z4" s="164"/>
      <c r="AA4" s="164"/>
      <c r="AB4" s="164"/>
      <c r="AC4" s="164"/>
      <c r="AD4" s="165"/>
      <c r="AE4" s="187"/>
      <c r="AF4" s="164"/>
      <c r="AG4" s="164"/>
      <c r="AH4" s="164"/>
      <c r="AI4" s="164"/>
      <c r="AJ4" s="164"/>
      <c r="AK4" s="188"/>
      <c r="AL4" s="19"/>
      <c r="AM4" s="19"/>
      <c r="AN4" s="19"/>
    </row>
    <row r="5" spans="1:40" customFormat="1" ht="21.75" customHeight="1" x14ac:dyDescent="0.4">
      <c r="A5" s="19"/>
      <c r="B5" s="189" t="s">
        <v>4</v>
      </c>
      <c r="C5" s="190"/>
      <c r="D5" s="138"/>
      <c r="E5" s="138"/>
      <c r="F5" s="138"/>
      <c r="G5" s="139"/>
      <c r="H5" s="22" t="s">
        <v>5</v>
      </c>
      <c r="I5" s="140"/>
      <c r="J5" s="141"/>
      <c r="K5" s="141"/>
      <c r="L5" s="141"/>
      <c r="M5" s="141"/>
      <c r="N5" s="141"/>
      <c r="O5" s="24" t="s">
        <v>6</v>
      </c>
      <c r="P5" s="140"/>
      <c r="Q5" s="141"/>
      <c r="R5" s="141"/>
      <c r="S5" s="141"/>
      <c r="T5" s="141"/>
      <c r="U5" s="142"/>
      <c r="V5" s="23" t="s">
        <v>7</v>
      </c>
      <c r="W5" s="143" t="s">
        <v>8</v>
      </c>
      <c r="X5" s="144"/>
      <c r="Y5" s="145"/>
      <c r="Z5" s="146"/>
      <c r="AA5" s="146"/>
      <c r="AB5" s="146"/>
      <c r="AC5" s="147"/>
      <c r="AD5" s="148" t="s">
        <v>9</v>
      </c>
      <c r="AE5" s="149"/>
      <c r="AF5" s="150"/>
      <c r="AG5" s="151"/>
      <c r="AH5" s="151"/>
      <c r="AI5" s="151"/>
      <c r="AJ5" s="151"/>
      <c r="AK5" s="152"/>
      <c r="AL5" s="19"/>
      <c r="AM5" s="19"/>
      <c r="AN5" s="19"/>
    </row>
    <row r="6" spans="1:40" customFormat="1" ht="21.75" customHeight="1" thickBot="1" x14ac:dyDescent="0.45">
      <c r="A6" s="19"/>
      <c r="B6" s="166" t="s">
        <v>10</v>
      </c>
      <c r="C6" s="166"/>
      <c r="D6" s="166"/>
      <c r="E6" s="166"/>
      <c r="F6" s="167"/>
      <c r="G6" s="168"/>
      <c r="H6" s="169"/>
      <c r="I6" s="169"/>
      <c r="J6" s="169"/>
      <c r="K6" s="169"/>
      <c r="L6" s="169"/>
      <c r="M6" s="169"/>
      <c r="N6" s="169"/>
      <c r="O6" s="169"/>
      <c r="P6" s="169"/>
      <c r="Q6" s="170"/>
      <c r="R6" s="171" t="s">
        <v>11</v>
      </c>
      <c r="S6" s="166"/>
      <c r="T6" s="166"/>
      <c r="U6" s="166"/>
      <c r="V6" s="166"/>
      <c r="W6" s="172"/>
      <c r="X6" s="173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5"/>
      <c r="AL6" s="19"/>
      <c r="AM6" s="19"/>
      <c r="AN6" s="19"/>
    </row>
    <row r="7" spans="1:40" customFormat="1" ht="21.75" customHeight="1" x14ac:dyDescent="0.4">
      <c r="A7" s="25"/>
      <c r="B7" s="25"/>
      <c r="C7" s="25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19"/>
      <c r="AL7" s="19"/>
      <c r="AM7" s="19"/>
      <c r="AN7" s="19"/>
    </row>
    <row r="8" spans="1:40" ht="16.5" customHeight="1" thickBot="1" x14ac:dyDescent="0.45">
      <c r="A8" s="16"/>
      <c r="B8" s="27" t="s">
        <v>12</v>
      </c>
      <c r="C8" s="27"/>
      <c r="D8" s="28" t="s">
        <v>13</v>
      </c>
      <c r="E8" s="2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6"/>
      <c r="AL8" s="16"/>
      <c r="AM8" s="16"/>
      <c r="AN8" s="16"/>
    </row>
    <row r="9" spans="1:40" ht="16.5" customHeight="1" thickBot="1" x14ac:dyDescent="0.45">
      <c r="A9" s="16"/>
      <c r="B9" s="16"/>
      <c r="C9" s="16"/>
      <c r="D9" s="30" t="s">
        <v>14</v>
      </c>
      <c r="E9" s="30"/>
      <c r="F9" s="156"/>
      <c r="G9" s="157"/>
      <c r="H9" s="158"/>
      <c r="I9" s="30"/>
      <c r="J9" s="30" t="s">
        <v>15</v>
      </c>
      <c r="K9" s="30"/>
      <c r="L9" s="156"/>
      <c r="M9" s="157"/>
      <c r="N9" s="158"/>
      <c r="O9" s="30"/>
      <c r="P9" s="30" t="s">
        <v>16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16"/>
      <c r="AL9" s="16"/>
      <c r="AM9" s="16"/>
      <c r="AN9" s="16"/>
    </row>
    <row r="10" spans="1:40" ht="16.5" customHeight="1" x14ac:dyDescent="0.4">
      <c r="A10" s="16"/>
      <c r="B10" s="27" t="s">
        <v>17</v>
      </c>
      <c r="C10" s="27"/>
      <c r="D10" s="28" t="s">
        <v>18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16"/>
      <c r="AL10" s="16"/>
      <c r="AM10" s="16"/>
      <c r="AN10" s="16"/>
    </row>
    <row r="11" spans="1:40" ht="16.5" customHeight="1" x14ac:dyDescent="0.4">
      <c r="A11" s="16"/>
      <c r="B11" s="16"/>
      <c r="C11" s="16"/>
      <c r="D11" s="30"/>
      <c r="E11" s="30"/>
      <c r="F11" s="30" t="s">
        <v>19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16"/>
      <c r="AL11" s="16"/>
      <c r="AM11" s="16"/>
      <c r="AN11" s="16"/>
    </row>
    <row r="12" spans="1:40" ht="16.5" customHeight="1" x14ac:dyDescent="0.4">
      <c r="A12" s="16"/>
      <c r="B12" s="16"/>
      <c r="C12" s="16"/>
      <c r="D12" s="30"/>
      <c r="E12" s="30"/>
      <c r="F12" s="30" t="s">
        <v>20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16"/>
      <c r="AL12" s="16"/>
      <c r="AM12" s="16"/>
      <c r="AN12" s="16"/>
    </row>
    <row r="13" spans="1:40" ht="16.5" customHeight="1" thickBot="1" x14ac:dyDescent="0.45">
      <c r="A13" s="16"/>
      <c r="B13" s="31" t="s">
        <v>21</v>
      </c>
      <c r="C13" s="16"/>
      <c r="D13" s="28" t="s">
        <v>22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16"/>
      <c r="AL13" s="16"/>
      <c r="AM13" s="16"/>
      <c r="AN13" s="16"/>
    </row>
    <row r="14" spans="1:40" ht="16.5" customHeight="1" thickBot="1" x14ac:dyDescent="0.45">
      <c r="A14" s="16"/>
      <c r="B14" s="16"/>
      <c r="C14" s="16"/>
      <c r="D14" s="30"/>
      <c r="E14" s="30"/>
      <c r="F14" s="30" t="s">
        <v>19</v>
      </c>
      <c r="G14" s="30"/>
      <c r="H14" s="30"/>
      <c r="I14" s="156"/>
      <c r="J14" s="157"/>
      <c r="K14" s="158"/>
      <c r="L14" s="30"/>
      <c r="M14" s="30" t="s">
        <v>23</v>
      </c>
      <c r="N14" s="30"/>
      <c r="O14" s="30" t="s">
        <v>24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16"/>
      <c r="AL14" s="16"/>
      <c r="AM14" s="16"/>
      <c r="AN14" s="16"/>
    </row>
    <row r="15" spans="1:40" ht="16.5" customHeight="1" x14ac:dyDescent="0.4">
      <c r="A15" s="16"/>
      <c r="B15" s="16"/>
      <c r="C15" s="16"/>
      <c r="D15" s="30"/>
      <c r="E15" s="30"/>
      <c r="F15" s="30" t="s">
        <v>20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16"/>
      <c r="AL15" s="16"/>
      <c r="AM15" s="16"/>
      <c r="AN15" s="16"/>
    </row>
    <row r="16" spans="1:40" ht="16.5" customHeight="1" thickBot="1" x14ac:dyDescent="0.45">
      <c r="A16" s="16"/>
      <c r="B16" s="32" t="s">
        <v>25</v>
      </c>
      <c r="C16" s="30"/>
      <c r="D16" s="28" t="s">
        <v>26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16"/>
      <c r="AL16" s="16"/>
      <c r="AM16" s="16"/>
      <c r="AN16" s="16"/>
    </row>
    <row r="17" spans="1:40" ht="16.5" customHeight="1" thickBot="1" x14ac:dyDescent="0.45">
      <c r="A17" s="16"/>
      <c r="B17" s="16"/>
      <c r="C17" s="16"/>
      <c r="D17" s="30"/>
      <c r="E17" s="30"/>
      <c r="F17" s="30" t="s">
        <v>19</v>
      </c>
      <c r="G17" s="30"/>
      <c r="H17" s="30"/>
      <c r="I17" s="156"/>
      <c r="J17" s="157"/>
      <c r="K17" s="158"/>
      <c r="L17" s="30"/>
      <c r="M17" s="30" t="s">
        <v>23</v>
      </c>
      <c r="N17" s="30"/>
      <c r="O17" s="30" t="s">
        <v>27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6"/>
      <c r="AL17" s="16"/>
      <c r="AM17" s="16"/>
      <c r="AN17" s="16"/>
    </row>
    <row r="18" spans="1:40" ht="16.5" customHeight="1" x14ac:dyDescent="0.4">
      <c r="A18" s="16"/>
      <c r="B18" s="16"/>
      <c r="C18" s="16"/>
      <c r="D18" s="30"/>
      <c r="E18" s="30"/>
      <c r="F18" s="30" t="s">
        <v>20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16"/>
      <c r="AL18" s="16"/>
      <c r="AM18" s="16"/>
      <c r="AN18" s="16"/>
    </row>
    <row r="19" spans="1:40" s="2" customFormat="1" ht="16.5" customHeight="1" x14ac:dyDescent="0.4">
      <c r="A19" s="33"/>
      <c r="B19" s="32" t="s">
        <v>28</v>
      </c>
      <c r="C19" s="215" t="s">
        <v>29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33"/>
    </row>
    <row r="20" spans="1:40" s="2" customFormat="1" ht="16.5" customHeight="1" x14ac:dyDescent="0.4">
      <c r="A20" s="33"/>
      <c r="B20" s="34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33"/>
    </row>
    <row r="21" spans="1:40" s="2" customFormat="1" ht="16.5" customHeight="1" x14ac:dyDescent="0.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s="3" customFormat="1" ht="60" customHeight="1" thickBot="1" x14ac:dyDescent="0.45">
      <c r="A22" s="30"/>
      <c r="B22" s="202" t="s">
        <v>30</v>
      </c>
      <c r="C22" s="202"/>
      <c r="D22" s="178" t="s">
        <v>31</v>
      </c>
      <c r="E22" s="179"/>
      <c r="F22" s="179"/>
      <c r="G22" s="179"/>
      <c r="H22" s="179"/>
      <c r="I22" s="179"/>
      <c r="J22" s="179"/>
      <c r="K22" s="180"/>
      <c r="L22" s="178" t="s">
        <v>32</v>
      </c>
      <c r="M22" s="179"/>
      <c r="N22" s="179"/>
      <c r="O22" s="179"/>
      <c r="P22" s="179"/>
      <c r="Q22" s="179"/>
      <c r="R22" s="179"/>
      <c r="S22" s="180"/>
      <c r="T22" s="178" t="s">
        <v>33</v>
      </c>
      <c r="U22" s="179"/>
      <c r="V22" s="179"/>
      <c r="W22" s="179"/>
      <c r="X22" s="179"/>
      <c r="Y22" s="179"/>
      <c r="Z22" s="179"/>
      <c r="AA22" s="180"/>
      <c r="AB22" s="199" t="s">
        <v>34</v>
      </c>
      <c r="AC22" s="200"/>
      <c r="AD22" s="200"/>
      <c r="AE22" s="199" t="s">
        <v>35</v>
      </c>
      <c r="AF22" s="200"/>
      <c r="AG22" s="200"/>
      <c r="AH22" s="199" t="s">
        <v>36</v>
      </c>
      <c r="AI22" s="200"/>
      <c r="AJ22" s="200"/>
      <c r="AK22" s="230" t="s">
        <v>37</v>
      </c>
      <c r="AL22" s="231"/>
      <c r="AM22" s="232"/>
      <c r="AN22" s="35" t="s">
        <v>44</v>
      </c>
    </row>
    <row r="23" spans="1:40" s="2" customFormat="1" ht="19.5" x14ac:dyDescent="0.4">
      <c r="A23" s="33"/>
      <c r="B23" s="176">
        <v>1</v>
      </c>
      <c r="C23" s="177"/>
      <c r="D23" s="181"/>
      <c r="E23" s="182"/>
      <c r="F23" s="182"/>
      <c r="G23" s="182"/>
      <c r="H23" s="182"/>
      <c r="I23" s="182"/>
      <c r="J23" s="182"/>
      <c r="K23" s="183"/>
      <c r="L23" s="201"/>
      <c r="M23" s="182"/>
      <c r="N23" s="182"/>
      <c r="O23" s="182"/>
      <c r="P23" s="182"/>
      <c r="Q23" s="182"/>
      <c r="R23" s="182"/>
      <c r="S23" s="183"/>
      <c r="T23" s="201"/>
      <c r="U23" s="182"/>
      <c r="V23" s="182"/>
      <c r="W23" s="182"/>
      <c r="X23" s="182"/>
      <c r="Y23" s="182"/>
      <c r="Z23" s="182"/>
      <c r="AA23" s="183"/>
      <c r="AB23" s="205"/>
      <c r="AC23" s="206"/>
      <c r="AD23" s="206"/>
      <c r="AE23" s="205"/>
      <c r="AF23" s="206"/>
      <c r="AG23" s="206"/>
      <c r="AH23" s="205"/>
      <c r="AI23" s="206"/>
      <c r="AJ23" s="206"/>
      <c r="AK23" s="233"/>
      <c r="AL23" s="206"/>
      <c r="AM23" s="234"/>
      <c r="AN23" s="36"/>
    </row>
    <row r="24" spans="1:40" s="2" customFormat="1" ht="19.5" x14ac:dyDescent="0.4">
      <c r="A24" s="33"/>
      <c r="B24" s="176">
        <v>2</v>
      </c>
      <c r="C24" s="177"/>
      <c r="D24" s="184"/>
      <c r="E24" s="154"/>
      <c r="F24" s="154"/>
      <c r="G24" s="154"/>
      <c r="H24" s="154"/>
      <c r="I24" s="154"/>
      <c r="J24" s="154"/>
      <c r="K24" s="155"/>
      <c r="L24" s="153"/>
      <c r="M24" s="154"/>
      <c r="N24" s="154"/>
      <c r="O24" s="154"/>
      <c r="P24" s="154"/>
      <c r="Q24" s="154"/>
      <c r="R24" s="154"/>
      <c r="S24" s="155"/>
      <c r="T24" s="153"/>
      <c r="U24" s="154"/>
      <c r="V24" s="154"/>
      <c r="W24" s="154"/>
      <c r="X24" s="154"/>
      <c r="Y24" s="154"/>
      <c r="Z24" s="154"/>
      <c r="AA24" s="155"/>
      <c r="AB24" s="185"/>
      <c r="AC24" s="186"/>
      <c r="AD24" s="186"/>
      <c r="AE24" s="185"/>
      <c r="AF24" s="186"/>
      <c r="AG24" s="186"/>
      <c r="AH24" s="185"/>
      <c r="AI24" s="186"/>
      <c r="AJ24" s="186"/>
      <c r="AK24" s="203"/>
      <c r="AL24" s="186"/>
      <c r="AM24" s="204"/>
      <c r="AN24" s="36"/>
    </row>
    <row r="25" spans="1:40" s="2" customFormat="1" ht="19.5" x14ac:dyDescent="0.4">
      <c r="A25" s="33"/>
      <c r="B25" s="176">
        <v>3</v>
      </c>
      <c r="C25" s="177"/>
      <c r="D25" s="184"/>
      <c r="E25" s="154"/>
      <c r="F25" s="154"/>
      <c r="G25" s="154"/>
      <c r="H25" s="154"/>
      <c r="I25" s="154"/>
      <c r="J25" s="154"/>
      <c r="K25" s="155"/>
      <c r="L25" s="153"/>
      <c r="M25" s="154"/>
      <c r="N25" s="154"/>
      <c r="O25" s="154"/>
      <c r="P25" s="154"/>
      <c r="Q25" s="154"/>
      <c r="R25" s="154"/>
      <c r="S25" s="155"/>
      <c r="T25" s="153"/>
      <c r="U25" s="154"/>
      <c r="V25" s="154"/>
      <c r="W25" s="154"/>
      <c r="X25" s="154"/>
      <c r="Y25" s="154"/>
      <c r="Z25" s="154"/>
      <c r="AA25" s="155"/>
      <c r="AB25" s="185"/>
      <c r="AC25" s="186"/>
      <c r="AD25" s="186"/>
      <c r="AE25" s="185"/>
      <c r="AF25" s="186"/>
      <c r="AG25" s="186"/>
      <c r="AH25" s="185"/>
      <c r="AI25" s="186"/>
      <c r="AJ25" s="186"/>
      <c r="AK25" s="203"/>
      <c r="AL25" s="186"/>
      <c r="AM25" s="204"/>
      <c r="AN25" s="36"/>
    </row>
    <row r="26" spans="1:40" s="2" customFormat="1" ht="19.5" x14ac:dyDescent="0.4">
      <c r="A26" s="33"/>
      <c r="B26" s="176">
        <v>4</v>
      </c>
      <c r="C26" s="177"/>
      <c r="D26" s="184"/>
      <c r="E26" s="154"/>
      <c r="F26" s="154"/>
      <c r="G26" s="154"/>
      <c r="H26" s="154"/>
      <c r="I26" s="154"/>
      <c r="J26" s="154"/>
      <c r="K26" s="155"/>
      <c r="L26" s="153"/>
      <c r="M26" s="154"/>
      <c r="N26" s="154"/>
      <c r="O26" s="154"/>
      <c r="P26" s="154"/>
      <c r="Q26" s="154"/>
      <c r="R26" s="154"/>
      <c r="S26" s="155"/>
      <c r="T26" s="153"/>
      <c r="U26" s="154"/>
      <c r="V26" s="154"/>
      <c r="W26" s="154"/>
      <c r="X26" s="154"/>
      <c r="Y26" s="154"/>
      <c r="Z26" s="154"/>
      <c r="AA26" s="155"/>
      <c r="AB26" s="185"/>
      <c r="AC26" s="186"/>
      <c r="AD26" s="186"/>
      <c r="AE26" s="185"/>
      <c r="AF26" s="186"/>
      <c r="AG26" s="186"/>
      <c r="AH26" s="185"/>
      <c r="AI26" s="186"/>
      <c r="AJ26" s="186"/>
      <c r="AK26" s="203"/>
      <c r="AL26" s="186"/>
      <c r="AM26" s="204"/>
      <c r="AN26" s="36"/>
    </row>
    <row r="27" spans="1:40" s="2" customFormat="1" ht="19.5" x14ac:dyDescent="0.4">
      <c r="A27" s="33"/>
      <c r="B27" s="176">
        <v>5</v>
      </c>
      <c r="C27" s="177"/>
      <c r="D27" s="184"/>
      <c r="E27" s="154"/>
      <c r="F27" s="154"/>
      <c r="G27" s="154"/>
      <c r="H27" s="154"/>
      <c r="I27" s="154"/>
      <c r="J27" s="154"/>
      <c r="K27" s="155"/>
      <c r="L27" s="153"/>
      <c r="M27" s="154"/>
      <c r="N27" s="154"/>
      <c r="O27" s="154"/>
      <c r="P27" s="154"/>
      <c r="Q27" s="154"/>
      <c r="R27" s="154"/>
      <c r="S27" s="155"/>
      <c r="T27" s="153"/>
      <c r="U27" s="154"/>
      <c r="V27" s="154"/>
      <c r="W27" s="154"/>
      <c r="X27" s="154"/>
      <c r="Y27" s="154"/>
      <c r="Z27" s="154"/>
      <c r="AA27" s="155"/>
      <c r="AB27" s="185"/>
      <c r="AC27" s="186"/>
      <c r="AD27" s="186"/>
      <c r="AE27" s="185"/>
      <c r="AF27" s="186"/>
      <c r="AG27" s="186"/>
      <c r="AH27" s="185"/>
      <c r="AI27" s="186"/>
      <c r="AJ27" s="186"/>
      <c r="AK27" s="203"/>
      <c r="AL27" s="186"/>
      <c r="AM27" s="204"/>
      <c r="AN27" s="36"/>
    </row>
    <row r="28" spans="1:40" s="2" customFormat="1" ht="19.5" x14ac:dyDescent="0.4">
      <c r="A28" s="33"/>
      <c r="B28" s="176">
        <v>6</v>
      </c>
      <c r="C28" s="177"/>
      <c r="D28" s="184"/>
      <c r="E28" s="154"/>
      <c r="F28" s="154"/>
      <c r="G28" s="154"/>
      <c r="H28" s="154"/>
      <c r="I28" s="154"/>
      <c r="J28" s="154"/>
      <c r="K28" s="155"/>
      <c r="L28" s="153"/>
      <c r="M28" s="154"/>
      <c r="N28" s="154"/>
      <c r="O28" s="154"/>
      <c r="P28" s="154"/>
      <c r="Q28" s="154"/>
      <c r="R28" s="154"/>
      <c r="S28" s="155"/>
      <c r="T28" s="153"/>
      <c r="U28" s="154"/>
      <c r="V28" s="154"/>
      <c r="W28" s="154"/>
      <c r="X28" s="154"/>
      <c r="Y28" s="154"/>
      <c r="Z28" s="154"/>
      <c r="AA28" s="155"/>
      <c r="AB28" s="185"/>
      <c r="AC28" s="186"/>
      <c r="AD28" s="186"/>
      <c r="AE28" s="185"/>
      <c r="AF28" s="186"/>
      <c r="AG28" s="186"/>
      <c r="AH28" s="185"/>
      <c r="AI28" s="186"/>
      <c r="AJ28" s="186"/>
      <c r="AK28" s="203"/>
      <c r="AL28" s="186"/>
      <c r="AM28" s="204"/>
      <c r="AN28" s="36"/>
    </row>
    <row r="29" spans="1:40" s="2" customFormat="1" ht="19.5" x14ac:dyDescent="0.4">
      <c r="A29" s="33"/>
      <c r="B29" s="176">
        <v>7</v>
      </c>
      <c r="C29" s="177"/>
      <c r="D29" s="184"/>
      <c r="E29" s="154"/>
      <c r="F29" s="154"/>
      <c r="G29" s="154"/>
      <c r="H29" s="154"/>
      <c r="I29" s="154"/>
      <c r="J29" s="154"/>
      <c r="K29" s="155"/>
      <c r="L29" s="153"/>
      <c r="M29" s="154"/>
      <c r="N29" s="154"/>
      <c r="O29" s="154"/>
      <c r="P29" s="154"/>
      <c r="Q29" s="154"/>
      <c r="R29" s="154"/>
      <c r="S29" s="155"/>
      <c r="T29" s="153"/>
      <c r="U29" s="154"/>
      <c r="V29" s="154"/>
      <c r="W29" s="154"/>
      <c r="X29" s="154"/>
      <c r="Y29" s="154"/>
      <c r="Z29" s="154"/>
      <c r="AA29" s="155"/>
      <c r="AB29" s="185"/>
      <c r="AC29" s="186"/>
      <c r="AD29" s="186"/>
      <c r="AE29" s="185"/>
      <c r="AF29" s="186"/>
      <c r="AG29" s="186"/>
      <c r="AH29" s="185"/>
      <c r="AI29" s="186"/>
      <c r="AJ29" s="186"/>
      <c r="AK29" s="203"/>
      <c r="AL29" s="186"/>
      <c r="AM29" s="204"/>
      <c r="AN29" s="36"/>
    </row>
    <row r="30" spans="1:40" s="2" customFormat="1" ht="19.5" x14ac:dyDescent="0.4">
      <c r="A30" s="33"/>
      <c r="B30" s="176">
        <v>8</v>
      </c>
      <c r="C30" s="177"/>
      <c r="D30" s="184"/>
      <c r="E30" s="154"/>
      <c r="F30" s="154"/>
      <c r="G30" s="154"/>
      <c r="H30" s="154"/>
      <c r="I30" s="154"/>
      <c r="J30" s="154"/>
      <c r="K30" s="155"/>
      <c r="L30" s="153"/>
      <c r="M30" s="154"/>
      <c r="N30" s="154"/>
      <c r="O30" s="154"/>
      <c r="P30" s="154"/>
      <c r="Q30" s="154"/>
      <c r="R30" s="154"/>
      <c r="S30" s="155"/>
      <c r="T30" s="153"/>
      <c r="U30" s="154"/>
      <c r="V30" s="154"/>
      <c r="W30" s="154"/>
      <c r="X30" s="154"/>
      <c r="Y30" s="154"/>
      <c r="Z30" s="154"/>
      <c r="AA30" s="155"/>
      <c r="AB30" s="185"/>
      <c r="AC30" s="186"/>
      <c r="AD30" s="186"/>
      <c r="AE30" s="185"/>
      <c r="AF30" s="186"/>
      <c r="AG30" s="186"/>
      <c r="AH30" s="185"/>
      <c r="AI30" s="186"/>
      <c r="AJ30" s="186"/>
      <c r="AK30" s="203"/>
      <c r="AL30" s="186"/>
      <c r="AM30" s="204"/>
      <c r="AN30" s="36"/>
    </row>
    <row r="31" spans="1:40" s="2" customFormat="1" ht="19.5" x14ac:dyDescent="0.4">
      <c r="A31" s="33"/>
      <c r="B31" s="176">
        <v>9</v>
      </c>
      <c r="C31" s="177"/>
      <c r="D31" s="184"/>
      <c r="E31" s="154"/>
      <c r="F31" s="154"/>
      <c r="G31" s="154"/>
      <c r="H31" s="154"/>
      <c r="I31" s="154"/>
      <c r="J31" s="154"/>
      <c r="K31" s="155"/>
      <c r="L31" s="153"/>
      <c r="M31" s="154"/>
      <c r="N31" s="154"/>
      <c r="O31" s="154"/>
      <c r="P31" s="154"/>
      <c r="Q31" s="154"/>
      <c r="R31" s="154"/>
      <c r="S31" s="155"/>
      <c r="T31" s="153"/>
      <c r="U31" s="154"/>
      <c r="V31" s="154"/>
      <c r="W31" s="154"/>
      <c r="X31" s="154"/>
      <c r="Y31" s="154"/>
      <c r="Z31" s="154"/>
      <c r="AA31" s="155"/>
      <c r="AB31" s="185"/>
      <c r="AC31" s="186"/>
      <c r="AD31" s="186"/>
      <c r="AE31" s="185"/>
      <c r="AF31" s="186"/>
      <c r="AG31" s="186"/>
      <c r="AH31" s="185"/>
      <c r="AI31" s="186"/>
      <c r="AJ31" s="186"/>
      <c r="AK31" s="203"/>
      <c r="AL31" s="186"/>
      <c r="AM31" s="204"/>
      <c r="AN31" s="36"/>
    </row>
    <row r="32" spans="1:40" s="2" customFormat="1" ht="19.5" x14ac:dyDescent="0.4">
      <c r="A32" s="33"/>
      <c r="B32" s="176">
        <v>10</v>
      </c>
      <c r="C32" s="177"/>
      <c r="D32" s="184"/>
      <c r="E32" s="154"/>
      <c r="F32" s="154"/>
      <c r="G32" s="154"/>
      <c r="H32" s="154"/>
      <c r="I32" s="154"/>
      <c r="J32" s="154"/>
      <c r="K32" s="155"/>
      <c r="L32" s="153"/>
      <c r="M32" s="154"/>
      <c r="N32" s="154"/>
      <c r="O32" s="154"/>
      <c r="P32" s="154"/>
      <c r="Q32" s="154"/>
      <c r="R32" s="154"/>
      <c r="S32" s="155"/>
      <c r="T32" s="153"/>
      <c r="U32" s="154"/>
      <c r="V32" s="154"/>
      <c r="W32" s="154"/>
      <c r="X32" s="154"/>
      <c r="Y32" s="154"/>
      <c r="Z32" s="154"/>
      <c r="AA32" s="155"/>
      <c r="AB32" s="185"/>
      <c r="AC32" s="186"/>
      <c r="AD32" s="186"/>
      <c r="AE32" s="185"/>
      <c r="AF32" s="186"/>
      <c r="AG32" s="186"/>
      <c r="AH32" s="185"/>
      <c r="AI32" s="186"/>
      <c r="AJ32" s="186"/>
      <c r="AK32" s="203"/>
      <c r="AL32" s="186"/>
      <c r="AM32" s="204"/>
      <c r="AN32" s="36"/>
    </row>
    <row r="33" spans="1:40" s="2" customFormat="1" ht="19.5" x14ac:dyDescent="0.4">
      <c r="A33" s="33"/>
      <c r="B33" s="176">
        <v>11</v>
      </c>
      <c r="C33" s="177"/>
      <c r="D33" s="184"/>
      <c r="E33" s="154"/>
      <c r="F33" s="154"/>
      <c r="G33" s="154"/>
      <c r="H33" s="154"/>
      <c r="I33" s="154"/>
      <c r="J33" s="154"/>
      <c r="K33" s="155"/>
      <c r="L33" s="153"/>
      <c r="M33" s="154"/>
      <c r="N33" s="154"/>
      <c r="O33" s="154"/>
      <c r="P33" s="154"/>
      <c r="Q33" s="154"/>
      <c r="R33" s="154"/>
      <c r="S33" s="155"/>
      <c r="T33" s="153"/>
      <c r="U33" s="154"/>
      <c r="V33" s="154"/>
      <c r="W33" s="154"/>
      <c r="X33" s="154"/>
      <c r="Y33" s="154"/>
      <c r="Z33" s="154"/>
      <c r="AA33" s="155"/>
      <c r="AB33" s="185"/>
      <c r="AC33" s="186"/>
      <c r="AD33" s="186"/>
      <c r="AE33" s="185"/>
      <c r="AF33" s="186"/>
      <c r="AG33" s="186"/>
      <c r="AH33" s="185"/>
      <c r="AI33" s="186"/>
      <c r="AJ33" s="186"/>
      <c r="AK33" s="203"/>
      <c r="AL33" s="186"/>
      <c r="AM33" s="204"/>
      <c r="AN33" s="36"/>
    </row>
    <row r="34" spans="1:40" s="2" customFormat="1" ht="19.5" x14ac:dyDescent="0.4">
      <c r="A34" s="33"/>
      <c r="B34" s="176">
        <v>12</v>
      </c>
      <c r="C34" s="177"/>
      <c r="D34" s="184"/>
      <c r="E34" s="154"/>
      <c r="F34" s="154"/>
      <c r="G34" s="154"/>
      <c r="H34" s="154"/>
      <c r="I34" s="154"/>
      <c r="J34" s="154"/>
      <c r="K34" s="155"/>
      <c r="L34" s="153"/>
      <c r="M34" s="154"/>
      <c r="N34" s="154"/>
      <c r="O34" s="154"/>
      <c r="P34" s="154"/>
      <c r="Q34" s="154"/>
      <c r="R34" s="154"/>
      <c r="S34" s="155"/>
      <c r="T34" s="153"/>
      <c r="U34" s="154"/>
      <c r="V34" s="154"/>
      <c r="W34" s="154"/>
      <c r="X34" s="154"/>
      <c r="Y34" s="154"/>
      <c r="Z34" s="154"/>
      <c r="AA34" s="155"/>
      <c r="AB34" s="185"/>
      <c r="AC34" s="186"/>
      <c r="AD34" s="186"/>
      <c r="AE34" s="185"/>
      <c r="AF34" s="186"/>
      <c r="AG34" s="186"/>
      <c r="AH34" s="185"/>
      <c r="AI34" s="186"/>
      <c r="AJ34" s="186"/>
      <c r="AK34" s="203"/>
      <c r="AL34" s="186"/>
      <c r="AM34" s="204"/>
      <c r="AN34" s="36"/>
    </row>
    <row r="35" spans="1:40" s="2" customFormat="1" ht="19.5" x14ac:dyDescent="0.4">
      <c r="A35" s="33"/>
      <c r="B35" s="176">
        <v>13</v>
      </c>
      <c r="C35" s="177"/>
      <c r="D35" s="184"/>
      <c r="E35" s="154"/>
      <c r="F35" s="154"/>
      <c r="G35" s="154"/>
      <c r="H35" s="154"/>
      <c r="I35" s="154"/>
      <c r="J35" s="154"/>
      <c r="K35" s="155"/>
      <c r="L35" s="153"/>
      <c r="M35" s="154"/>
      <c r="N35" s="154"/>
      <c r="O35" s="154"/>
      <c r="P35" s="154"/>
      <c r="Q35" s="154"/>
      <c r="R35" s="154"/>
      <c r="S35" s="155"/>
      <c r="T35" s="153"/>
      <c r="U35" s="154"/>
      <c r="V35" s="154"/>
      <c r="W35" s="154"/>
      <c r="X35" s="154"/>
      <c r="Y35" s="154"/>
      <c r="Z35" s="154"/>
      <c r="AA35" s="155"/>
      <c r="AB35" s="185"/>
      <c r="AC35" s="186"/>
      <c r="AD35" s="186"/>
      <c r="AE35" s="185"/>
      <c r="AF35" s="186"/>
      <c r="AG35" s="186"/>
      <c r="AH35" s="185"/>
      <c r="AI35" s="186"/>
      <c r="AJ35" s="186"/>
      <c r="AK35" s="203"/>
      <c r="AL35" s="186"/>
      <c r="AM35" s="204"/>
      <c r="AN35" s="36"/>
    </row>
    <row r="36" spans="1:40" s="2" customFormat="1" ht="19.5" x14ac:dyDescent="0.4">
      <c r="A36" s="33"/>
      <c r="B36" s="176">
        <v>14</v>
      </c>
      <c r="C36" s="177"/>
      <c r="D36" s="184"/>
      <c r="E36" s="154"/>
      <c r="F36" s="154"/>
      <c r="G36" s="154"/>
      <c r="H36" s="154"/>
      <c r="I36" s="154"/>
      <c r="J36" s="154"/>
      <c r="K36" s="155"/>
      <c r="L36" s="153"/>
      <c r="M36" s="154"/>
      <c r="N36" s="154"/>
      <c r="O36" s="154"/>
      <c r="P36" s="154"/>
      <c r="Q36" s="154"/>
      <c r="R36" s="154"/>
      <c r="S36" s="155"/>
      <c r="T36" s="153"/>
      <c r="U36" s="154"/>
      <c r="V36" s="154"/>
      <c r="W36" s="154"/>
      <c r="X36" s="154"/>
      <c r="Y36" s="154"/>
      <c r="Z36" s="154"/>
      <c r="AA36" s="155"/>
      <c r="AB36" s="185"/>
      <c r="AC36" s="186"/>
      <c r="AD36" s="186"/>
      <c r="AE36" s="185"/>
      <c r="AF36" s="186"/>
      <c r="AG36" s="186"/>
      <c r="AH36" s="185"/>
      <c r="AI36" s="186"/>
      <c r="AJ36" s="186"/>
      <c r="AK36" s="203"/>
      <c r="AL36" s="186"/>
      <c r="AM36" s="204"/>
      <c r="AN36" s="36"/>
    </row>
    <row r="37" spans="1:40" s="2" customFormat="1" ht="19.5" x14ac:dyDescent="0.4">
      <c r="A37" s="33"/>
      <c r="B37" s="176">
        <v>15</v>
      </c>
      <c r="C37" s="177"/>
      <c r="D37" s="184"/>
      <c r="E37" s="154"/>
      <c r="F37" s="154"/>
      <c r="G37" s="154"/>
      <c r="H37" s="154"/>
      <c r="I37" s="154"/>
      <c r="J37" s="154"/>
      <c r="K37" s="155"/>
      <c r="L37" s="153"/>
      <c r="M37" s="154"/>
      <c r="N37" s="154"/>
      <c r="O37" s="154"/>
      <c r="P37" s="154"/>
      <c r="Q37" s="154"/>
      <c r="R37" s="154"/>
      <c r="S37" s="155"/>
      <c r="T37" s="153"/>
      <c r="U37" s="154"/>
      <c r="V37" s="154"/>
      <c r="W37" s="154"/>
      <c r="X37" s="154"/>
      <c r="Y37" s="154"/>
      <c r="Z37" s="154"/>
      <c r="AA37" s="155"/>
      <c r="AB37" s="185"/>
      <c r="AC37" s="186"/>
      <c r="AD37" s="186"/>
      <c r="AE37" s="185"/>
      <c r="AF37" s="186"/>
      <c r="AG37" s="186"/>
      <c r="AH37" s="185"/>
      <c r="AI37" s="186"/>
      <c r="AJ37" s="186"/>
      <c r="AK37" s="203"/>
      <c r="AL37" s="186"/>
      <c r="AM37" s="204"/>
      <c r="AN37" s="36"/>
    </row>
    <row r="38" spans="1:40" s="2" customFormat="1" ht="19.5" x14ac:dyDescent="0.4">
      <c r="A38" s="33"/>
      <c r="B38" s="176">
        <v>16</v>
      </c>
      <c r="C38" s="177"/>
      <c r="D38" s="184"/>
      <c r="E38" s="154"/>
      <c r="F38" s="154"/>
      <c r="G38" s="154"/>
      <c r="H38" s="154"/>
      <c r="I38" s="154"/>
      <c r="J38" s="154"/>
      <c r="K38" s="155"/>
      <c r="L38" s="153"/>
      <c r="M38" s="154"/>
      <c r="N38" s="154"/>
      <c r="O38" s="154"/>
      <c r="P38" s="154"/>
      <c r="Q38" s="154"/>
      <c r="R38" s="154"/>
      <c r="S38" s="155"/>
      <c r="T38" s="153"/>
      <c r="U38" s="154"/>
      <c r="V38" s="154"/>
      <c r="W38" s="154"/>
      <c r="X38" s="154"/>
      <c r="Y38" s="154"/>
      <c r="Z38" s="154"/>
      <c r="AA38" s="155"/>
      <c r="AB38" s="185"/>
      <c r="AC38" s="186"/>
      <c r="AD38" s="186"/>
      <c r="AE38" s="185"/>
      <c r="AF38" s="186"/>
      <c r="AG38" s="186"/>
      <c r="AH38" s="185"/>
      <c r="AI38" s="186"/>
      <c r="AJ38" s="186"/>
      <c r="AK38" s="203"/>
      <c r="AL38" s="186"/>
      <c r="AM38" s="204"/>
      <c r="AN38" s="36"/>
    </row>
    <row r="39" spans="1:40" s="2" customFormat="1" ht="19.5" x14ac:dyDescent="0.4">
      <c r="A39" s="33"/>
      <c r="B39" s="176">
        <v>17</v>
      </c>
      <c r="C39" s="177"/>
      <c r="D39" s="184"/>
      <c r="E39" s="154"/>
      <c r="F39" s="154"/>
      <c r="G39" s="154"/>
      <c r="H39" s="154"/>
      <c r="I39" s="154"/>
      <c r="J39" s="154"/>
      <c r="K39" s="155"/>
      <c r="L39" s="153"/>
      <c r="M39" s="154"/>
      <c r="N39" s="154"/>
      <c r="O39" s="154"/>
      <c r="P39" s="154"/>
      <c r="Q39" s="154"/>
      <c r="R39" s="154"/>
      <c r="S39" s="155"/>
      <c r="T39" s="153"/>
      <c r="U39" s="154"/>
      <c r="V39" s="154"/>
      <c r="W39" s="154"/>
      <c r="X39" s="154"/>
      <c r="Y39" s="154"/>
      <c r="Z39" s="154"/>
      <c r="AA39" s="155"/>
      <c r="AB39" s="185"/>
      <c r="AC39" s="186"/>
      <c r="AD39" s="186"/>
      <c r="AE39" s="185"/>
      <c r="AF39" s="186"/>
      <c r="AG39" s="186"/>
      <c r="AH39" s="185"/>
      <c r="AI39" s="186"/>
      <c r="AJ39" s="186"/>
      <c r="AK39" s="203"/>
      <c r="AL39" s="186"/>
      <c r="AM39" s="204"/>
      <c r="AN39" s="36"/>
    </row>
    <row r="40" spans="1:40" s="2" customFormat="1" ht="19.5" x14ac:dyDescent="0.4">
      <c r="A40" s="33"/>
      <c r="B40" s="176">
        <v>18</v>
      </c>
      <c r="C40" s="177"/>
      <c r="D40" s="184"/>
      <c r="E40" s="154"/>
      <c r="F40" s="154"/>
      <c r="G40" s="154"/>
      <c r="H40" s="154"/>
      <c r="I40" s="154"/>
      <c r="J40" s="154"/>
      <c r="K40" s="155"/>
      <c r="L40" s="153"/>
      <c r="M40" s="154"/>
      <c r="N40" s="154"/>
      <c r="O40" s="154"/>
      <c r="P40" s="154"/>
      <c r="Q40" s="154"/>
      <c r="R40" s="154"/>
      <c r="S40" s="155"/>
      <c r="T40" s="153"/>
      <c r="U40" s="154"/>
      <c r="V40" s="154"/>
      <c r="W40" s="154"/>
      <c r="X40" s="154"/>
      <c r="Y40" s="154"/>
      <c r="Z40" s="154"/>
      <c r="AA40" s="155"/>
      <c r="AB40" s="185"/>
      <c r="AC40" s="186"/>
      <c r="AD40" s="186"/>
      <c r="AE40" s="185"/>
      <c r="AF40" s="186"/>
      <c r="AG40" s="186"/>
      <c r="AH40" s="185"/>
      <c r="AI40" s="186"/>
      <c r="AJ40" s="186"/>
      <c r="AK40" s="203"/>
      <c r="AL40" s="186"/>
      <c r="AM40" s="204"/>
      <c r="AN40" s="36"/>
    </row>
    <row r="41" spans="1:40" s="2" customFormat="1" ht="19.5" x14ac:dyDescent="0.4">
      <c r="A41" s="33"/>
      <c r="B41" s="176">
        <v>19</v>
      </c>
      <c r="C41" s="177"/>
      <c r="D41" s="184"/>
      <c r="E41" s="154"/>
      <c r="F41" s="154"/>
      <c r="G41" s="154"/>
      <c r="H41" s="154"/>
      <c r="I41" s="154"/>
      <c r="J41" s="154"/>
      <c r="K41" s="155"/>
      <c r="L41" s="153"/>
      <c r="M41" s="154"/>
      <c r="N41" s="154"/>
      <c r="O41" s="154"/>
      <c r="P41" s="154"/>
      <c r="Q41" s="154"/>
      <c r="R41" s="154"/>
      <c r="S41" s="155"/>
      <c r="T41" s="153"/>
      <c r="U41" s="154"/>
      <c r="V41" s="154"/>
      <c r="W41" s="154"/>
      <c r="X41" s="154"/>
      <c r="Y41" s="154"/>
      <c r="Z41" s="154"/>
      <c r="AA41" s="155"/>
      <c r="AB41" s="185"/>
      <c r="AC41" s="186"/>
      <c r="AD41" s="186"/>
      <c r="AE41" s="185"/>
      <c r="AF41" s="186"/>
      <c r="AG41" s="186"/>
      <c r="AH41" s="185"/>
      <c r="AI41" s="186"/>
      <c r="AJ41" s="186"/>
      <c r="AK41" s="203"/>
      <c r="AL41" s="186"/>
      <c r="AM41" s="204"/>
      <c r="AN41" s="36"/>
    </row>
    <row r="42" spans="1:40" s="2" customFormat="1" ht="20.25" thickBot="1" x14ac:dyDescent="0.45">
      <c r="A42" s="33"/>
      <c r="B42" s="176">
        <v>20</v>
      </c>
      <c r="C42" s="177"/>
      <c r="D42" s="193"/>
      <c r="E42" s="194"/>
      <c r="F42" s="194"/>
      <c r="G42" s="194"/>
      <c r="H42" s="194"/>
      <c r="I42" s="194"/>
      <c r="J42" s="194"/>
      <c r="K42" s="195"/>
      <c r="L42" s="196"/>
      <c r="M42" s="197"/>
      <c r="N42" s="197"/>
      <c r="O42" s="197"/>
      <c r="P42" s="197"/>
      <c r="Q42" s="197"/>
      <c r="R42" s="197"/>
      <c r="S42" s="198"/>
      <c r="T42" s="196"/>
      <c r="U42" s="197"/>
      <c r="V42" s="197"/>
      <c r="W42" s="197"/>
      <c r="X42" s="197"/>
      <c r="Y42" s="197"/>
      <c r="Z42" s="197"/>
      <c r="AA42" s="198"/>
      <c r="AB42" s="191"/>
      <c r="AC42" s="192"/>
      <c r="AD42" s="192"/>
      <c r="AE42" s="191"/>
      <c r="AF42" s="192"/>
      <c r="AG42" s="192"/>
      <c r="AH42" s="191"/>
      <c r="AI42" s="192"/>
      <c r="AJ42" s="192"/>
      <c r="AK42" s="228"/>
      <c r="AL42" s="192"/>
      <c r="AM42" s="229"/>
      <c r="AN42" s="36"/>
    </row>
    <row r="43" spans="1:40" ht="16.5" customHeight="1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ht="16.5" customHeight="1" x14ac:dyDescent="0.4">
      <c r="A44" s="16"/>
      <c r="B44" s="16"/>
      <c r="C44" s="16"/>
      <c r="D44" s="33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ht="16.5" customHeight="1" x14ac:dyDescent="0.4">
      <c r="A45" s="16"/>
      <c r="B45" s="16"/>
      <c r="C45" s="16"/>
      <c r="D45" s="33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</row>
    <row r="46" spans="1:40" ht="16.5" customHeight="1" x14ac:dyDescent="0.4">
      <c r="B46" s="7" t="s">
        <v>45</v>
      </c>
    </row>
    <row r="47" spans="1:40" ht="23.25" customHeight="1" thickBot="1" x14ac:dyDescent="0.45">
      <c r="B47" s="7"/>
      <c r="C47" s="137" t="s">
        <v>74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</row>
    <row r="48" spans="1:40" ht="16.5" customHeight="1" x14ac:dyDescent="0.4">
      <c r="B48" s="6"/>
      <c r="C48" s="216" t="s">
        <v>46</v>
      </c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8"/>
      <c r="AB48" s="207" t="str">
        <f>IF(COUNTA(D$23:D$42)=2,config!kyotsukiban2, "")</f>
        <v/>
      </c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8"/>
      <c r="AN48" s="15"/>
    </row>
    <row r="49" spans="2:40" ht="16.5" customHeight="1" x14ac:dyDescent="0.4">
      <c r="B49" s="6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1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10"/>
      <c r="AN49" s="15"/>
    </row>
    <row r="50" spans="2:40" ht="16.5" customHeight="1" x14ac:dyDescent="0.4">
      <c r="B50" s="6"/>
      <c r="C50" s="222" t="s">
        <v>47</v>
      </c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4"/>
      <c r="AB50" s="211" t="str">
        <f>IF(COUNTA(D$23:D$42)=3,config!kyotsukiban1, "")</f>
        <v/>
      </c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2"/>
      <c r="AN50" s="15"/>
    </row>
    <row r="51" spans="2:40" ht="16.5" customHeight="1" thickBot="1" x14ac:dyDescent="0.45">
      <c r="B51" s="6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7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4"/>
      <c r="AN51" s="15"/>
    </row>
    <row r="52" spans="2:40" ht="3.75" customHeight="1" x14ac:dyDescent="0.4">
      <c r="B52" s="6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2:40" ht="16.5" customHeight="1" x14ac:dyDescent="0.4">
      <c r="C53" s="6" t="s">
        <v>72</v>
      </c>
      <c r="D53" s="6"/>
    </row>
    <row r="54" spans="2:40" ht="16.5" customHeight="1" x14ac:dyDescent="0.4">
      <c r="C54" s="6" t="s">
        <v>48</v>
      </c>
      <c r="D54" s="6"/>
    </row>
  </sheetData>
  <sheetProtection algorithmName="SHA-512" hashValue="j7KT39rH8rdlvE3AKfO8VZQuLPYE3driNfx+C6iB73z2Bp9UIVwMehfegramKiHUpa4PRY4VhU+9vFWcOsAdmw==" saltValue="wJJ3ClLWYZoNM2gSB6WS2g==" spinCount="100000" sheet="1" objects="1" scenarios="1" insertColumns="0" insertRows="0" deleteColumns="0" deleteRows="0"/>
  <mergeCells count="194">
    <mergeCell ref="AB48:AM49"/>
    <mergeCell ref="AB50:AM51"/>
    <mergeCell ref="C19:AM20"/>
    <mergeCell ref="C48:AA49"/>
    <mergeCell ref="C50:AA51"/>
    <mergeCell ref="I17:K17"/>
    <mergeCell ref="I14:K14"/>
    <mergeCell ref="AK40:AM40"/>
    <mergeCell ref="AK41:AM41"/>
    <mergeCell ref="AK42:AM42"/>
    <mergeCell ref="AK31:AM31"/>
    <mergeCell ref="AK32:AM32"/>
    <mergeCell ref="AK33:AM33"/>
    <mergeCell ref="AK34:AM34"/>
    <mergeCell ref="AK35:AM35"/>
    <mergeCell ref="AK36:AM36"/>
    <mergeCell ref="AK37:AM37"/>
    <mergeCell ref="AK38:AM38"/>
    <mergeCell ref="AK39:AM39"/>
    <mergeCell ref="AK22:AM22"/>
    <mergeCell ref="AK23:AM23"/>
    <mergeCell ref="AK24:AM24"/>
    <mergeCell ref="AK25:AM25"/>
    <mergeCell ref="AK26:AM26"/>
    <mergeCell ref="AK27:AM27"/>
    <mergeCell ref="AK28:AM28"/>
    <mergeCell ref="AK29:AM29"/>
    <mergeCell ref="AK30:AM30"/>
    <mergeCell ref="L22:S22"/>
    <mergeCell ref="T22:AA22"/>
    <mergeCell ref="T23:AA23"/>
    <mergeCell ref="T24:AA24"/>
    <mergeCell ref="B27:C27"/>
    <mergeCell ref="AB27:AD27"/>
    <mergeCell ref="AE27:AG27"/>
    <mergeCell ref="AH27:AJ27"/>
    <mergeCell ref="AB23:AD23"/>
    <mergeCell ref="AE23:AG23"/>
    <mergeCell ref="AH23:AJ23"/>
    <mergeCell ref="B26:C26"/>
    <mergeCell ref="B25:C25"/>
    <mergeCell ref="AB25:AD25"/>
    <mergeCell ref="AE25:AG25"/>
    <mergeCell ref="AH25:AJ25"/>
    <mergeCell ref="AB26:AD26"/>
    <mergeCell ref="AE26:AG26"/>
    <mergeCell ref="AH26:AJ26"/>
    <mergeCell ref="D25:K25"/>
    <mergeCell ref="D27:K27"/>
    <mergeCell ref="B35:C35"/>
    <mergeCell ref="AB35:AD35"/>
    <mergeCell ref="B22:C22"/>
    <mergeCell ref="AB22:AD22"/>
    <mergeCell ref="B28:C28"/>
    <mergeCell ref="AB28:AD28"/>
    <mergeCell ref="B34:C34"/>
    <mergeCell ref="AB34:AD34"/>
    <mergeCell ref="B33:C33"/>
    <mergeCell ref="AE22:AG22"/>
    <mergeCell ref="AH22:AJ22"/>
    <mergeCell ref="B24:C24"/>
    <mergeCell ref="AB24:AD24"/>
    <mergeCell ref="AE24:AG24"/>
    <mergeCell ref="AH24:AJ24"/>
    <mergeCell ref="B23:C23"/>
    <mergeCell ref="L26:S26"/>
    <mergeCell ref="T25:AA25"/>
    <mergeCell ref="T26:AA26"/>
    <mergeCell ref="D26:K26"/>
    <mergeCell ref="L24:S24"/>
    <mergeCell ref="L25:S25"/>
    <mergeCell ref="L23:S23"/>
    <mergeCell ref="AE28:AG28"/>
    <mergeCell ref="AH28:AJ28"/>
    <mergeCell ref="B32:C32"/>
    <mergeCell ref="AB32:AD32"/>
    <mergeCell ref="AE32:AG32"/>
    <mergeCell ref="AH32:AJ32"/>
    <mergeCell ref="B31:C31"/>
    <mergeCell ref="AB31:AD31"/>
    <mergeCell ref="AB30:AD30"/>
    <mergeCell ref="AE30:AG30"/>
    <mergeCell ref="AH30:AJ30"/>
    <mergeCell ref="D28:K28"/>
    <mergeCell ref="D29:K29"/>
    <mergeCell ref="B29:C29"/>
    <mergeCell ref="AB29:AD29"/>
    <mergeCell ref="AE29:AG29"/>
    <mergeCell ref="AH29:AJ29"/>
    <mergeCell ref="AH31:AJ31"/>
    <mergeCell ref="B30:C30"/>
    <mergeCell ref="B37:C37"/>
    <mergeCell ref="AB37:AD37"/>
    <mergeCell ref="AE37:AG37"/>
    <mergeCell ref="AH37:AJ37"/>
    <mergeCell ref="B36:C36"/>
    <mergeCell ref="AB36:AD36"/>
    <mergeCell ref="AE36:AG36"/>
    <mergeCell ref="AH36:AJ36"/>
    <mergeCell ref="D36:K36"/>
    <mergeCell ref="D37:K37"/>
    <mergeCell ref="L36:S36"/>
    <mergeCell ref="L37:S37"/>
    <mergeCell ref="T37:AA37"/>
    <mergeCell ref="D39:K39"/>
    <mergeCell ref="L38:S38"/>
    <mergeCell ref="AH38:AJ38"/>
    <mergeCell ref="T38:AA38"/>
    <mergeCell ref="L35:S35"/>
    <mergeCell ref="D30:K30"/>
    <mergeCell ref="D31:K31"/>
    <mergeCell ref="D32:K32"/>
    <mergeCell ref="D33:K33"/>
    <mergeCell ref="D34:K34"/>
    <mergeCell ref="D35:K35"/>
    <mergeCell ref="AE34:AG34"/>
    <mergeCell ref="AH34:AJ34"/>
    <mergeCell ref="AB33:AD33"/>
    <mergeCell ref="AE33:AG33"/>
    <mergeCell ref="AH33:AJ33"/>
    <mergeCell ref="T39:AA39"/>
    <mergeCell ref="T30:AA30"/>
    <mergeCell ref="AE35:AG35"/>
    <mergeCell ref="AH35:AJ35"/>
    <mergeCell ref="T36:AA36"/>
    <mergeCell ref="AE31:AG31"/>
    <mergeCell ref="L34:S34"/>
    <mergeCell ref="B42:C42"/>
    <mergeCell ref="AB42:AD42"/>
    <mergeCell ref="AE42:AG42"/>
    <mergeCell ref="AH42:AJ42"/>
    <mergeCell ref="B41:C41"/>
    <mergeCell ref="AB41:AD41"/>
    <mergeCell ref="AE41:AG41"/>
    <mergeCell ref="AH41:AJ41"/>
    <mergeCell ref="B40:C40"/>
    <mergeCell ref="AB40:AD40"/>
    <mergeCell ref="AE40:AG40"/>
    <mergeCell ref="AH40:AJ40"/>
    <mergeCell ref="D40:K40"/>
    <mergeCell ref="D41:K41"/>
    <mergeCell ref="D42:K42"/>
    <mergeCell ref="T42:AA42"/>
    <mergeCell ref="L40:S40"/>
    <mergeCell ref="L41:S41"/>
    <mergeCell ref="L42:S42"/>
    <mergeCell ref="B4:G4"/>
    <mergeCell ref="H4:W4"/>
    <mergeCell ref="X4:AD4"/>
    <mergeCell ref="B6:F6"/>
    <mergeCell ref="G6:Q6"/>
    <mergeCell ref="R6:W6"/>
    <mergeCell ref="X6:AK6"/>
    <mergeCell ref="L39:S39"/>
    <mergeCell ref="B39:C39"/>
    <mergeCell ref="D22:K22"/>
    <mergeCell ref="D23:K23"/>
    <mergeCell ref="D24:K24"/>
    <mergeCell ref="AB39:AD39"/>
    <mergeCell ref="AE39:AG39"/>
    <mergeCell ref="AH39:AJ39"/>
    <mergeCell ref="B38:C38"/>
    <mergeCell ref="AB38:AD38"/>
    <mergeCell ref="AE38:AG38"/>
    <mergeCell ref="AE4:AK4"/>
    <mergeCell ref="B5:C5"/>
    <mergeCell ref="T27:AA27"/>
    <mergeCell ref="T28:AA28"/>
    <mergeCell ref="T29:AA29"/>
    <mergeCell ref="D38:K38"/>
    <mergeCell ref="C47:AN47"/>
    <mergeCell ref="D5:G5"/>
    <mergeCell ref="I5:N5"/>
    <mergeCell ref="P5:U5"/>
    <mergeCell ref="W5:X5"/>
    <mergeCell ref="Y5:AC5"/>
    <mergeCell ref="AD5:AE5"/>
    <mergeCell ref="AF5:AK5"/>
    <mergeCell ref="T40:AA40"/>
    <mergeCell ref="T41:AA41"/>
    <mergeCell ref="F9:H9"/>
    <mergeCell ref="L9:N9"/>
    <mergeCell ref="T31:AA31"/>
    <mergeCell ref="T32:AA32"/>
    <mergeCell ref="T33:AA33"/>
    <mergeCell ref="T34:AA34"/>
    <mergeCell ref="T35:AA35"/>
    <mergeCell ref="L27:S27"/>
    <mergeCell ref="L28:S28"/>
    <mergeCell ref="L29:S29"/>
    <mergeCell ref="L30:S30"/>
    <mergeCell ref="L31:S31"/>
    <mergeCell ref="L32:S32"/>
    <mergeCell ref="L33:S33"/>
  </mergeCells>
  <phoneticPr fontId="4"/>
  <pageMargins left="0.51181102362204722" right="0.31496062992125984" top="0.74803149606299213" bottom="0.74803149606299213" header="0.31496062992125984" footer="0.31496062992125984"/>
  <pageSetup paperSize="9" scale="60" orientation="portrait" r:id="rId1"/>
  <headerFooter>
    <oddHeader>&amp;R&amp;"HG丸ｺﾞｼｯｸM-PRO,標準"&amp;12練馬区内部情報系システムの構築等に係る提案依頼【様式ウ】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9</xdr:row>
                    <xdr:rowOff>180975</xdr:rowOff>
                  </from>
                  <to>
                    <xdr:col>4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180975</xdr:colOff>
                    <xdr:row>10</xdr:row>
                    <xdr:rowOff>180975</xdr:rowOff>
                  </from>
                  <to>
                    <xdr:col>4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180975</xdr:colOff>
                    <xdr:row>12</xdr:row>
                    <xdr:rowOff>180975</xdr:rowOff>
                  </from>
                  <to>
                    <xdr:col>4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180975</xdr:colOff>
                    <xdr:row>13</xdr:row>
                    <xdr:rowOff>180975</xdr:rowOff>
                  </from>
                  <to>
                    <xdr:col>4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180975</xdr:colOff>
                    <xdr:row>15</xdr:row>
                    <xdr:rowOff>180975</xdr:rowOff>
                  </from>
                  <to>
                    <xdr:col>4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3</xdr:col>
                    <xdr:colOff>180975</xdr:colOff>
                    <xdr:row>16</xdr:row>
                    <xdr:rowOff>180975</xdr:rowOff>
                  </from>
                  <to>
                    <xdr:col>4</xdr:col>
                    <xdr:colOff>171450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Sheet1!$A$1:$A$4</xm:f>
          </x14:formula1>
          <xm:sqref>L23:S42</xm:sqref>
        </x14:dataValidation>
        <x14:dataValidation type="list" allowBlank="1" showInputMessage="1" showErrorMessage="1" xr:uid="{00000000-0002-0000-0000-000001000000}">
          <x14:formula1>
            <xm:f>Sheet1!$B$1:$B$5</xm:f>
          </x14:formula1>
          <xm:sqref>T23:AA42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"/>
  <sheetViews>
    <sheetView workbookViewId="0">
      <selection activeCell="B4" sqref="B4"/>
    </sheetView>
  </sheetViews>
  <sheetFormatPr defaultRowHeight="18.75" x14ac:dyDescent="0.4"/>
  <cols>
    <col min="1" max="1" width="19.375" customWidth="1"/>
  </cols>
  <sheetData>
    <row r="2" spans="1:2" ht="19.5" x14ac:dyDescent="0.45">
      <c r="A2" s="4" t="s">
        <v>38</v>
      </c>
      <c r="B2" s="4" t="s">
        <v>39</v>
      </c>
    </row>
    <row r="3" spans="1:2" ht="39" x14ac:dyDescent="0.45">
      <c r="A3" s="5" t="s">
        <v>40</v>
      </c>
      <c r="B3" t="s">
        <v>41</v>
      </c>
    </row>
    <row r="4" spans="1:2" ht="19.5" x14ac:dyDescent="0.45">
      <c r="A4" s="4" t="s">
        <v>42</v>
      </c>
      <c r="B4" s="4" t="s">
        <v>43</v>
      </c>
    </row>
    <row r="5" spans="1:2" ht="19.5" x14ac:dyDescent="0.45">
      <c r="B5" s="4" t="s">
        <v>42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8A90-3632-4F13-8C77-D30CDE145D0B}">
  <dimension ref="A1:A10"/>
  <sheetViews>
    <sheetView workbookViewId="0">
      <selection activeCell="A9" sqref="A9:CD9"/>
    </sheetView>
  </sheetViews>
  <sheetFormatPr defaultRowHeight="18.75" x14ac:dyDescent="0.4"/>
  <cols>
    <col min="1" max="1" width="12.75" bestFit="1" customWidth="1"/>
  </cols>
  <sheetData>
    <row r="1" spans="1:1" ht="19.5" x14ac:dyDescent="0.4">
      <c r="A1" s="13">
        <f>2035000+924000+server3!CB21</f>
        <v>5254480</v>
      </c>
    </row>
    <row r="2" spans="1:1" ht="19.5" x14ac:dyDescent="0.4">
      <c r="A2" s="13">
        <f>2035000+858000+server2!CB20</f>
        <v>4423320</v>
      </c>
    </row>
    <row r="3" spans="1:1" x14ac:dyDescent="0.4">
      <c r="A3" s="14"/>
    </row>
    <row r="4" spans="1:1" x14ac:dyDescent="0.4">
      <c r="A4" s="14"/>
    </row>
    <row r="5" spans="1:1" x14ac:dyDescent="0.4">
      <c r="A5" s="14"/>
    </row>
    <row r="6" spans="1:1" x14ac:dyDescent="0.4">
      <c r="A6" s="14"/>
    </row>
    <row r="7" spans="1:1" x14ac:dyDescent="0.4">
      <c r="A7" s="14"/>
    </row>
    <row r="8" spans="1:1" x14ac:dyDescent="0.4">
      <c r="A8" s="14"/>
    </row>
    <row r="9" spans="1:1" x14ac:dyDescent="0.4">
      <c r="A9" s="11"/>
    </row>
    <row r="10" spans="1:1" ht="19.5" x14ac:dyDescent="0.45">
      <c r="A10" s="12"/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7DA1-665D-4722-81D7-12F14748FF5C}">
  <sheetPr>
    <pageSetUpPr fitToPage="1"/>
  </sheetPr>
  <dimension ref="A1:CD23"/>
  <sheetViews>
    <sheetView view="pageBreakPreview" topLeftCell="BJ24" zoomScale="85" zoomScaleNormal="100" zoomScaleSheetLayoutView="85" workbookViewId="0">
      <selection activeCell="A9" sqref="A9:CD9"/>
    </sheetView>
  </sheetViews>
  <sheetFormatPr defaultColWidth="9" defaultRowHeight="18.75" x14ac:dyDescent="0.45"/>
  <cols>
    <col min="1" max="1" width="9.25" style="83" bestFit="1" customWidth="1"/>
    <col min="2" max="2" width="16.375" style="83" hidden="1" customWidth="1"/>
    <col min="3" max="3" width="51.25" style="83" bestFit="1" customWidth="1"/>
    <col min="4" max="4" width="26.625" style="83" bestFit="1" customWidth="1"/>
    <col min="5" max="5" width="38.125" style="83" customWidth="1"/>
    <col min="6" max="7" width="8.375" style="83" customWidth="1"/>
    <col min="8" max="8" width="10.375" style="83" customWidth="1"/>
    <col min="9" max="9" width="19.375" style="85" customWidth="1"/>
    <col min="10" max="10" width="27.5" style="85" customWidth="1"/>
    <col min="11" max="11" width="23.5" style="85" customWidth="1"/>
    <col min="12" max="12" width="19.375" style="85" hidden="1" customWidth="1"/>
    <col min="13" max="13" width="15.75" style="86" hidden="1" customWidth="1"/>
    <col min="14" max="14" width="5.125" style="86" hidden="1" customWidth="1"/>
    <col min="15" max="15" width="14.25" style="86" hidden="1" customWidth="1"/>
    <col min="16" max="16" width="11.375" style="87" customWidth="1"/>
    <col min="17" max="17" width="9.625" style="87" customWidth="1"/>
    <col min="18" max="18" width="10.75" style="87" customWidth="1"/>
    <col min="19" max="19" width="10.125" style="87" customWidth="1"/>
    <col min="20" max="20" width="8.75" style="87" customWidth="1"/>
    <col min="21" max="21" width="9.625" style="87" customWidth="1"/>
    <col min="22" max="22" width="12.625" style="87" customWidth="1"/>
    <col min="23" max="24" width="16" style="87" customWidth="1"/>
    <col min="25" max="25" width="14" style="87" customWidth="1"/>
    <col min="26" max="26" width="14.625" style="87" customWidth="1"/>
    <col min="27" max="27" width="12.125" style="87" customWidth="1"/>
    <col min="28" max="28" width="16.625" style="87" customWidth="1"/>
    <col min="29" max="29" width="14.625" style="87" customWidth="1"/>
    <col min="30" max="31" width="13.25" style="87" customWidth="1"/>
    <col min="32" max="32" width="15.875" style="87" customWidth="1"/>
    <col min="33" max="33" width="10.125" style="87" customWidth="1"/>
    <col min="34" max="34" width="12" style="87" hidden="1" customWidth="1"/>
    <col min="35" max="35" width="9.25" style="87" hidden="1" customWidth="1"/>
    <col min="36" max="36" width="10.375" style="87" hidden="1" customWidth="1"/>
    <col min="37" max="37" width="9.5" style="87" hidden="1" customWidth="1"/>
    <col min="38" max="38" width="8.75" style="87" hidden="1" customWidth="1"/>
    <col min="39" max="39" width="9.625" style="87" hidden="1" customWidth="1"/>
    <col min="40" max="40" width="12.625" style="87" hidden="1" customWidth="1"/>
    <col min="41" max="41" width="12.875" style="87" hidden="1" customWidth="1"/>
    <col min="42" max="42" width="14.25" style="87" hidden="1" customWidth="1"/>
    <col min="43" max="44" width="14.375" style="87" hidden="1" customWidth="1"/>
    <col min="45" max="45" width="10.375" style="87" hidden="1" customWidth="1"/>
    <col min="46" max="46" width="13" style="87" hidden="1" customWidth="1"/>
    <col min="47" max="47" width="65.75" style="83" hidden="1" customWidth="1"/>
    <col min="48" max="48" width="5" style="83" customWidth="1"/>
    <col min="49" max="49" width="12.75" style="83" customWidth="1"/>
    <col min="50" max="50" width="10.75" style="83" customWidth="1"/>
    <col min="51" max="53" width="12.75" style="83" customWidth="1"/>
    <col min="54" max="54" width="10.75" style="83" customWidth="1"/>
    <col min="55" max="55" width="12.75" style="83" customWidth="1"/>
    <col min="56" max="57" width="14.25" style="83" customWidth="1"/>
    <col min="58" max="58" width="12.125" style="83" customWidth="1"/>
    <col min="59" max="59" width="12.875" style="83" customWidth="1"/>
    <col min="60" max="62" width="15" style="83" customWidth="1"/>
    <col min="63" max="65" width="14.125" style="83" customWidth="1"/>
    <col min="66" max="66" width="11.875" style="83" customWidth="1"/>
    <col min="67" max="67" width="9.25" style="83" hidden="1" customWidth="1"/>
    <col min="68" max="68" width="8.625" style="83" hidden="1" customWidth="1"/>
    <col min="69" max="69" width="9.75" style="83" hidden="1" customWidth="1"/>
    <col min="70" max="70" width="8.375" style="83" hidden="1" customWidth="1"/>
    <col min="71" max="71" width="11.875" style="83" hidden="1" customWidth="1"/>
    <col min="72" max="72" width="10.875" style="83" hidden="1" customWidth="1"/>
    <col min="73" max="73" width="11.375" style="83" hidden="1" customWidth="1"/>
    <col min="74" max="77" width="15" style="83" hidden="1" customWidth="1"/>
    <col min="78" max="79" width="11.875" style="83" hidden="1" customWidth="1"/>
    <col min="80" max="80" width="12.25" style="83" customWidth="1"/>
    <col min="81" max="81" width="7.25" style="83" customWidth="1"/>
    <col min="82" max="82" width="15.5" style="83" customWidth="1"/>
    <col min="83" max="16384" width="9" style="83"/>
  </cols>
  <sheetData>
    <row r="1" spans="1:82" ht="19.5" hidden="1" x14ac:dyDescent="0.45">
      <c r="A1" s="88"/>
      <c r="B1" s="88"/>
      <c r="C1" s="88"/>
      <c r="D1" s="88"/>
      <c r="E1" s="88"/>
      <c r="F1" s="88"/>
      <c r="G1" s="88"/>
      <c r="H1" s="88"/>
      <c r="I1" s="89"/>
      <c r="J1" s="89"/>
      <c r="K1" s="89"/>
      <c r="L1" s="89"/>
      <c r="M1" s="90"/>
      <c r="N1" s="90"/>
      <c r="O1" s="90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2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</row>
    <row r="2" spans="1:82" ht="19.5" hidden="1" x14ac:dyDescent="0.45">
      <c r="A2" s="88"/>
      <c r="B2" s="88"/>
      <c r="C2" s="88"/>
      <c r="D2" s="88"/>
      <c r="E2" s="88"/>
      <c r="F2" s="88"/>
      <c r="G2" s="88"/>
      <c r="H2" s="88"/>
      <c r="I2" s="89"/>
      <c r="J2" s="89"/>
      <c r="K2" s="89"/>
      <c r="L2" s="89"/>
      <c r="M2" s="90"/>
      <c r="N2" s="90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2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</row>
    <row r="3" spans="1:82" ht="19.5" hidden="1" x14ac:dyDescent="0.45">
      <c r="A3" s="88"/>
      <c r="B3" s="88"/>
      <c r="C3" s="88"/>
      <c r="D3" s="88"/>
      <c r="E3" s="88"/>
      <c r="F3" s="88"/>
      <c r="G3" s="88"/>
      <c r="H3" s="88"/>
      <c r="I3" s="89"/>
      <c r="J3" s="89"/>
      <c r="K3" s="89"/>
      <c r="L3" s="89"/>
      <c r="M3" s="90"/>
      <c r="N3" s="90"/>
      <c r="O3" s="90"/>
      <c r="P3" s="91"/>
      <c r="Q3" s="91"/>
      <c r="R3" s="91"/>
      <c r="S3" s="91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91"/>
      <c r="AI3" s="91"/>
      <c r="AJ3" s="91"/>
      <c r="AK3" s="91"/>
      <c r="AL3" s="88"/>
      <c r="AM3" s="88"/>
      <c r="AN3" s="91"/>
      <c r="AO3" s="91"/>
      <c r="AP3" s="91"/>
      <c r="AQ3" s="91"/>
      <c r="AR3" s="91"/>
      <c r="AS3" s="88" t="s">
        <v>52</v>
      </c>
      <c r="AT3" s="88"/>
      <c r="AU3" s="93">
        <v>46113</v>
      </c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</row>
    <row r="4" spans="1:82" ht="19.5" hidden="1" x14ac:dyDescent="0.45">
      <c r="A4" s="88"/>
      <c r="B4" s="88"/>
      <c r="C4" s="88"/>
      <c r="D4" s="88"/>
      <c r="E4" s="88"/>
      <c r="F4" s="88"/>
      <c r="G4" s="88"/>
      <c r="H4" s="88"/>
      <c r="I4" s="89"/>
      <c r="J4" s="89"/>
      <c r="K4" s="89"/>
      <c r="L4" s="89"/>
      <c r="M4" s="90"/>
      <c r="N4" s="90"/>
      <c r="O4" s="90"/>
      <c r="P4" s="91"/>
      <c r="Q4" s="91"/>
      <c r="R4" s="91"/>
      <c r="S4" s="91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91"/>
      <c r="AI4" s="91"/>
      <c r="AJ4" s="91"/>
      <c r="AK4" s="91"/>
      <c r="AL4" s="88"/>
      <c r="AM4" s="88"/>
      <c r="AN4" s="91"/>
      <c r="AO4" s="91"/>
      <c r="AP4" s="91"/>
      <c r="AQ4" s="91"/>
      <c r="AR4" s="91"/>
      <c r="AS4" s="88" t="s">
        <v>53</v>
      </c>
      <c r="AT4" s="88"/>
      <c r="AU4" s="90" t="s">
        <v>54</v>
      </c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</row>
    <row r="5" spans="1:82" ht="19.5" hidden="1" x14ac:dyDescent="0.45">
      <c r="A5" s="88"/>
      <c r="B5" s="88"/>
      <c r="C5" s="88"/>
      <c r="D5" s="88"/>
      <c r="E5" s="88"/>
      <c r="F5" s="94"/>
      <c r="G5" s="95"/>
      <c r="H5" s="96"/>
      <c r="I5" s="89"/>
      <c r="J5" s="89"/>
      <c r="K5" s="89"/>
      <c r="L5" s="89"/>
      <c r="M5" s="90"/>
      <c r="N5" s="90"/>
      <c r="O5" s="90"/>
      <c r="P5" s="91"/>
      <c r="Q5" s="91"/>
      <c r="R5" s="91"/>
      <c r="S5" s="91"/>
      <c r="T5" s="91"/>
      <c r="U5" s="88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88"/>
      <c r="AN5" s="91"/>
      <c r="AO5" s="91"/>
      <c r="AP5" s="91"/>
      <c r="AQ5" s="91"/>
      <c r="AR5" s="91"/>
      <c r="AS5" s="240" t="s">
        <v>55</v>
      </c>
      <c r="AT5" s="97"/>
      <c r="AU5" s="98" t="s">
        <v>56</v>
      </c>
      <c r="AV5" s="88"/>
      <c r="AW5" s="88"/>
      <c r="AX5" s="88"/>
      <c r="AY5" s="88"/>
      <c r="AZ5" s="88"/>
      <c r="BA5" s="88"/>
      <c r="BB5" s="92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</row>
    <row r="6" spans="1:82" ht="19.5" hidden="1" x14ac:dyDescent="0.45">
      <c r="A6" s="88"/>
      <c r="B6" s="88"/>
      <c r="C6" s="88"/>
      <c r="D6" s="88"/>
      <c r="E6" s="88"/>
      <c r="F6" s="88"/>
      <c r="G6" s="88"/>
      <c r="H6" s="88"/>
      <c r="I6" s="89"/>
      <c r="J6" s="89"/>
      <c r="K6" s="89"/>
      <c r="L6" s="89"/>
      <c r="M6" s="90"/>
      <c r="N6" s="90"/>
      <c r="O6" s="90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240"/>
      <c r="AT6" s="97"/>
      <c r="AU6" s="98" t="s">
        <v>57</v>
      </c>
      <c r="AV6" s="88"/>
      <c r="AW6" s="88"/>
      <c r="AX6" s="88"/>
      <c r="AY6" s="88"/>
      <c r="AZ6" s="88"/>
      <c r="BA6" s="88"/>
      <c r="BB6" s="99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</row>
    <row r="7" spans="1:82" ht="19.5" hidden="1" x14ac:dyDescent="0.45">
      <c r="A7" s="88"/>
      <c r="B7" s="88"/>
      <c r="C7" s="88"/>
      <c r="D7" s="88"/>
      <c r="E7" s="88"/>
      <c r="F7" s="94"/>
      <c r="G7" s="95"/>
      <c r="H7" s="96"/>
      <c r="I7" s="89"/>
      <c r="J7" s="89"/>
      <c r="K7" s="89"/>
      <c r="L7" s="89"/>
      <c r="M7" s="90"/>
      <c r="N7" s="90"/>
      <c r="O7" s="90"/>
      <c r="P7" s="91"/>
      <c r="Q7" s="91"/>
      <c r="R7" s="91"/>
      <c r="S7" s="91"/>
      <c r="T7" s="91"/>
      <c r="U7" s="88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88"/>
      <c r="AN7" s="91"/>
      <c r="AO7" s="91"/>
      <c r="AP7" s="91"/>
      <c r="AQ7" s="91"/>
      <c r="AR7" s="91"/>
      <c r="AS7" s="91"/>
      <c r="AT7" s="91"/>
      <c r="AU7" s="88"/>
      <c r="AV7" s="88"/>
      <c r="AW7" s="88"/>
      <c r="AX7" s="88"/>
      <c r="AY7" s="88"/>
      <c r="AZ7" s="88"/>
      <c r="BA7" s="88"/>
      <c r="BB7" s="99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</row>
    <row r="8" spans="1:82" ht="19.5" hidden="1" x14ac:dyDescent="0.45">
      <c r="A8" s="88"/>
      <c r="B8" s="88"/>
      <c r="C8" s="88"/>
      <c r="D8" s="88"/>
      <c r="E8" s="88"/>
      <c r="F8" s="94"/>
      <c r="G8" s="95"/>
      <c r="H8" s="100"/>
      <c r="I8" s="89"/>
      <c r="J8" s="89"/>
      <c r="K8" s="89"/>
      <c r="L8" s="89"/>
      <c r="M8" s="90"/>
      <c r="N8" s="90"/>
      <c r="O8" s="90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88"/>
      <c r="AV8" s="88"/>
      <c r="AW8" s="88"/>
      <c r="AX8" s="88"/>
      <c r="AY8" s="88"/>
      <c r="AZ8" s="88"/>
      <c r="BA8" s="88"/>
      <c r="BB8" s="99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</row>
    <row r="9" spans="1:82" ht="84" hidden="1" customHeight="1" x14ac:dyDescent="0.45">
      <c r="A9" s="241" t="s">
        <v>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</row>
    <row r="10" spans="1:82" ht="30.75" hidden="1" customHeight="1" x14ac:dyDescent="0.6">
      <c r="A10" s="101" t="s">
        <v>58</v>
      </c>
      <c r="B10" s="102"/>
      <c r="C10" s="102"/>
      <c r="D10" s="102"/>
      <c r="E10" s="102"/>
      <c r="F10" s="102"/>
      <c r="G10" s="102"/>
      <c r="H10" s="102"/>
      <c r="I10" s="103"/>
      <c r="J10" s="103"/>
      <c r="K10" s="103"/>
      <c r="L10" s="103"/>
      <c r="M10" s="88"/>
      <c r="N10" s="104"/>
      <c r="O10" s="104"/>
      <c r="P10" s="104"/>
      <c r="Q10" s="105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104"/>
      <c r="AI10" s="105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</row>
    <row r="11" spans="1:82" ht="19.5" hidden="1" x14ac:dyDescent="0.45">
      <c r="A11" s="106"/>
      <c r="B11" s="106"/>
      <c r="C11" s="106"/>
      <c r="D11" s="106"/>
      <c r="E11" s="106"/>
      <c r="F11" s="106"/>
      <c r="G11" s="106"/>
      <c r="H11" s="106"/>
      <c r="I11" s="107"/>
      <c r="J11" s="107"/>
      <c r="K11" s="107"/>
      <c r="L11" s="107"/>
      <c r="M11" s="106"/>
      <c r="N11" s="106"/>
      <c r="O11" s="106"/>
      <c r="P11" s="106"/>
      <c r="Q11" s="108"/>
      <c r="R11" s="88"/>
      <c r="S11" s="88"/>
      <c r="T11" s="88"/>
      <c r="U11" s="92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106"/>
      <c r="AI11" s="108"/>
      <c r="AJ11" s="88"/>
      <c r="AK11" s="88"/>
      <c r="AL11" s="88"/>
      <c r="AM11" s="92"/>
      <c r="AN11" s="88"/>
      <c r="AO11" s="88"/>
      <c r="AP11" s="88"/>
      <c r="AQ11" s="88"/>
      <c r="AR11" s="88"/>
      <c r="AS11" s="88"/>
      <c r="AT11" s="88"/>
      <c r="AU11" s="92" t="s">
        <v>59</v>
      </c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</row>
    <row r="12" spans="1:82" ht="30.75" hidden="1" customHeight="1" x14ac:dyDescent="0.45">
      <c r="A12" s="238"/>
      <c r="B12" s="238"/>
      <c r="C12" s="238"/>
      <c r="D12" s="238"/>
      <c r="E12" s="238"/>
      <c r="F12" s="238"/>
      <c r="G12" s="238"/>
      <c r="H12" s="238"/>
      <c r="I12" s="242"/>
      <c r="J12" s="242"/>
      <c r="K12" s="242"/>
      <c r="L12" s="242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 t="s">
        <v>44</v>
      </c>
      <c r="AV12" s="88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6"/>
      <c r="CC12" s="236"/>
      <c r="CD12" s="236"/>
    </row>
    <row r="13" spans="1:82" s="84" customFormat="1" ht="19.5" hidden="1" x14ac:dyDescent="0.4">
      <c r="A13" s="238"/>
      <c r="B13" s="238"/>
      <c r="C13" s="238"/>
      <c r="D13" s="238"/>
      <c r="E13" s="238"/>
      <c r="F13" s="238"/>
      <c r="G13" s="238"/>
      <c r="H13" s="238"/>
      <c r="I13" s="242"/>
      <c r="J13" s="242"/>
      <c r="K13" s="242"/>
      <c r="L13" s="242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109"/>
      <c r="AU13" s="238"/>
      <c r="AV13" s="111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109"/>
      <c r="CB13" s="237"/>
      <c r="CC13" s="237"/>
      <c r="CD13" s="237"/>
    </row>
    <row r="14" spans="1:82" ht="120.75" hidden="1" customHeight="1" x14ac:dyDescent="0.45">
      <c r="A14" s="238"/>
      <c r="B14" s="238"/>
      <c r="C14" s="238"/>
      <c r="D14" s="238"/>
      <c r="E14" s="238"/>
      <c r="F14" s="238"/>
      <c r="G14" s="238"/>
      <c r="H14" s="238"/>
      <c r="I14" s="242"/>
      <c r="J14" s="242"/>
      <c r="K14" s="242"/>
      <c r="L14" s="242"/>
      <c r="M14" s="238"/>
      <c r="N14" s="238"/>
      <c r="O14" s="238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9"/>
      <c r="AV14" s="88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 t="s">
        <v>60</v>
      </c>
      <c r="BP14" s="112" t="s">
        <v>61</v>
      </c>
      <c r="BQ14" s="112" t="s">
        <v>62</v>
      </c>
      <c r="BR14" s="112" t="s">
        <v>68</v>
      </c>
      <c r="BS14" s="112" t="s">
        <v>65</v>
      </c>
      <c r="BT14" s="112" t="s">
        <v>69</v>
      </c>
      <c r="BU14" s="112" t="s">
        <v>63</v>
      </c>
      <c r="BV14" s="112" t="s">
        <v>70</v>
      </c>
      <c r="BW14" s="112" t="s">
        <v>71</v>
      </c>
      <c r="BX14" s="112" t="s">
        <v>64</v>
      </c>
      <c r="BY14" s="112" t="s">
        <v>66</v>
      </c>
      <c r="BZ14" s="112" t="s">
        <v>67</v>
      </c>
      <c r="CA14" s="112" t="s">
        <v>62</v>
      </c>
      <c r="CB14" s="237"/>
      <c r="CC14" s="237"/>
      <c r="CD14" s="237"/>
    </row>
    <row r="15" spans="1:82" ht="27" hidden="1" customHeight="1" x14ac:dyDescent="0.45">
      <c r="A15" s="238"/>
      <c r="B15" s="238"/>
      <c r="C15" s="238"/>
      <c r="D15" s="238"/>
      <c r="E15" s="238"/>
      <c r="F15" s="109"/>
      <c r="G15" s="109"/>
      <c r="H15" s="109"/>
      <c r="I15" s="242"/>
      <c r="J15" s="242"/>
      <c r="K15" s="242"/>
      <c r="L15" s="242"/>
      <c r="M15" s="238"/>
      <c r="N15" s="238"/>
      <c r="O15" s="238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9"/>
      <c r="AV15" s="88"/>
      <c r="AW15" s="114">
        <v>1500</v>
      </c>
      <c r="AX15" s="114">
        <v>600</v>
      </c>
      <c r="AY15" s="114">
        <v>7000</v>
      </c>
      <c r="AZ15" s="114">
        <v>2500</v>
      </c>
      <c r="BA15" s="114">
        <v>9400</v>
      </c>
      <c r="BB15" s="114">
        <v>650</v>
      </c>
      <c r="BC15" s="114">
        <v>1850</v>
      </c>
      <c r="BD15" s="115">
        <v>1850</v>
      </c>
      <c r="BE15" s="116">
        <v>1400</v>
      </c>
      <c r="BF15" s="115">
        <v>15840</v>
      </c>
      <c r="BG15" s="115">
        <v>57600</v>
      </c>
      <c r="BH15" s="115">
        <v>3048</v>
      </c>
      <c r="BI15" s="115">
        <v>4176</v>
      </c>
      <c r="BJ15" s="115">
        <v>1380</v>
      </c>
      <c r="BK15" s="117">
        <v>120</v>
      </c>
      <c r="BL15" s="117">
        <v>580</v>
      </c>
      <c r="BM15" s="117">
        <v>13800</v>
      </c>
      <c r="BN15" s="117">
        <v>4400</v>
      </c>
      <c r="BO15" s="118">
        <v>3000</v>
      </c>
      <c r="BP15" s="118">
        <v>1000</v>
      </c>
      <c r="BQ15" s="118">
        <v>9900</v>
      </c>
      <c r="BR15" s="118">
        <v>3500</v>
      </c>
      <c r="BS15" s="118">
        <v>9400</v>
      </c>
      <c r="BT15" s="118">
        <v>440</v>
      </c>
      <c r="BU15" s="118">
        <v>3150</v>
      </c>
      <c r="BV15" s="118">
        <v>3048</v>
      </c>
      <c r="BW15" s="118">
        <v>4176</v>
      </c>
      <c r="BX15" s="118">
        <v>1380</v>
      </c>
      <c r="BY15" s="118">
        <v>580</v>
      </c>
      <c r="BZ15" s="117">
        <v>4400</v>
      </c>
      <c r="CA15" s="117">
        <v>14000</v>
      </c>
      <c r="CB15" s="237"/>
      <c r="CC15" s="237"/>
      <c r="CD15" s="237"/>
    </row>
    <row r="16" spans="1:82" ht="27" hidden="1" customHeight="1" x14ac:dyDescent="0.45">
      <c r="A16" s="109"/>
      <c r="B16" s="109"/>
      <c r="C16" s="109"/>
      <c r="D16" s="109"/>
      <c r="E16" s="109"/>
      <c r="F16" s="109"/>
      <c r="G16" s="109"/>
      <c r="H16" s="109"/>
      <c r="I16" s="110"/>
      <c r="J16" s="110"/>
      <c r="K16" s="110"/>
      <c r="L16" s="110"/>
      <c r="M16" s="109"/>
      <c r="N16" s="109"/>
      <c r="O16" s="109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3"/>
      <c r="AV16" s="88"/>
      <c r="AW16" s="114"/>
      <c r="AX16" s="114"/>
      <c r="AY16" s="114"/>
      <c r="AZ16" s="114"/>
      <c r="BA16" s="114"/>
      <c r="BB16" s="114"/>
      <c r="BC16" s="114"/>
      <c r="BD16" s="115"/>
      <c r="BE16" s="116"/>
      <c r="BF16" s="115"/>
      <c r="BG16" s="115"/>
      <c r="BH16" s="115"/>
      <c r="BI16" s="115"/>
      <c r="BJ16" s="115"/>
      <c r="BK16" s="117"/>
      <c r="BL16" s="117"/>
      <c r="BM16" s="117"/>
      <c r="BN16" s="117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7"/>
      <c r="CA16" s="117"/>
      <c r="CB16" s="98"/>
      <c r="CC16" s="98"/>
      <c r="CD16" s="98"/>
    </row>
    <row r="17" spans="1:82" ht="20.25" hidden="1" x14ac:dyDescent="0.45">
      <c r="A17" s="119"/>
      <c r="B17" s="120"/>
      <c r="C17" s="121"/>
      <c r="D17" s="121"/>
      <c r="E17" s="122"/>
      <c r="F17" s="123">
        <f>様式ケ!AB23</f>
        <v>0</v>
      </c>
      <c r="G17" s="123">
        <f>様式ケ!AE23</f>
        <v>0</v>
      </c>
      <c r="H17" s="123">
        <f>様式ケ!AH23</f>
        <v>0</v>
      </c>
      <c r="I17" s="124" t="s">
        <v>49</v>
      </c>
      <c r="J17" s="125">
        <f>様式ケ!L23</f>
        <v>0</v>
      </c>
      <c r="K17" s="125">
        <f>様式ケ!T23</f>
        <v>0</v>
      </c>
      <c r="L17" s="110">
        <v>46296</v>
      </c>
      <c r="M17" s="126">
        <v>46296</v>
      </c>
      <c r="N17" s="109" t="s">
        <v>50</v>
      </c>
      <c r="O17" s="126">
        <v>46477</v>
      </c>
      <c r="P17" s="127">
        <f t="shared" ref="P17:Q18" si="0">F17</f>
        <v>0</v>
      </c>
      <c r="Q17" s="127">
        <f t="shared" si="0"/>
        <v>0</v>
      </c>
      <c r="R17" s="128">
        <f t="shared" ref="R17:R18" si="1">ROUNDUP(H17/1000,3)</f>
        <v>0</v>
      </c>
      <c r="S17" s="128">
        <f t="shared" ref="S17:S18" si="2">ROUNDUP(H17/1000,3)</f>
        <v>0</v>
      </c>
      <c r="T17" s="127">
        <v>1</v>
      </c>
      <c r="U17" s="127">
        <f t="shared" ref="U17:U18" si="3">G17</f>
        <v>0</v>
      </c>
      <c r="V17" s="127"/>
      <c r="W17" s="127">
        <f t="shared" ref="W17:W18" si="4">IF($I17="－","－",ROUNDUP(IF(AND($J17="RedHatEnterpriseLinux",$F17&lt;=8),$F17,0)*COUNTIF($J17,"RedHatEnterpriseLinux"),0))</f>
        <v>0</v>
      </c>
      <c r="X17" s="127">
        <f t="shared" ref="X17:X18" si="5">IF($I17="－","－",ROUNDUP(IF(AND($J17="RedHatEnterpriseLinux",$F17&gt;=9),$F17,0)*COUNTIF($J17,"RedHatEnterpriseLinux"),0))</f>
        <v>0</v>
      </c>
      <c r="Y17" s="129">
        <f t="shared" ref="Y17:Y18" si="6">COUNTIF(K17,"SQLServerStandard")*MAX(4+EVEN(F17-4),4)</f>
        <v>0</v>
      </c>
      <c r="Z17" s="129">
        <f t="shared" ref="Z17:Z18" si="7">COUNTIF(K17,"SQLServerEnterPrise")*MAX(4+EVEN(F17-4),4)</f>
        <v>0</v>
      </c>
      <c r="AA17" s="129"/>
      <c r="AB17" s="129"/>
      <c r="AC17" s="129"/>
      <c r="AD17" s="127"/>
      <c r="AE17" s="127">
        <v>1</v>
      </c>
      <c r="AF17" s="127"/>
      <c r="AG17" s="127">
        <f>ROUNDUP(H17/1000,3)</f>
        <v>0</v>
      </c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30" t="s">
        <v>51</v>
      </c>
      <c r="AV17" s="88"/>
      <c r="AW17" s="131">
        <f t="shared" ref="AW17:AW18" si="8">$AW$15*P17</f>
        <v>0</v>
      </c>
      <c r="AX17" s="131">
        <f t="shared" ref="AX17:AX18" si="9">$AX$15*Q17</f>
        <v>0</v>
      </c>
      <c r="AY17" s="131">
        <f t="shared" ref="AY17:AY18" si="10">$AY$15*R17</f>
        <v>0</v>
      </c>
      <c r="AZ17" s="131">
        <f t="shared" ref="AZ17:AZ18" si="11">$AZ$15*S17</f>
        <v>0</v>
      </c>
      <c r="BA17" s="131">
        <f t="shared" ref="BA17:BA18" si="12">$BA$15*T17</f>
        <v>9400</v>
      </c>
      <c r="BB17" s="131">
        <f t="shared" ref="BB17:BB18" si="13">$BB$15*U17</f>
        <v>0</v>
      </c>
      <c r="BC17" s="131">
        <f t="shared" ref="BC17:BC18" si="14">$BC$15*V17</f>
        <v>0</v>
      </c>
      <c r="BD17" s="131">
        <f t="shared" ref="BD17:BD18" si="15">$BD$15*W17</f>
        <v>0</v>
      </c>
      <c r="BE17" s="131">
        <f t="shared" ref="BE17:BE18" si="16">$BE$15*X17</f>
        <v>0</v>
      </c>
      <c r="BF17" s="131">
        <f t="shared" ref="BF17:BF18" si="17">$BF$15*Y17</f>
        <v>0</v>
      </c>
      <c r="BG17" s="131">
        <f t="shared" ref="BG17:BG18" si="18">$BG$15*Z17</f>
        <v>0</v>
      </c>
      <c r="BH17" s="131">
        <f t="shared" ref="BH17:BH18" si="19">$BH$15*AA17</f>
        <v>0</v>
      </c>
      <c r="BI17" s="131">
        <f t="shared" ref="BI17:BI18" si="20">$BI$15*AB17</f>
        <v>0</v>
      </c>
      <c r="BJ17" s="131">
        <f t="shared" ref="BJ17:BJ18" si="21">$BJ$15*AC17</f>
        <v>0</v>
      </c>
      <c r="BK17" s="131">
        <f t="shared" ref="BK17:BK18" si="22">$BK$15*AD17</f>
        <v>0</v>
      </c>
      <c r="BL17" s="131"/>
      <c r="BM17" s="131">
        <f t="shared" ref="BM17:BM18" si="23">$BM$15*AF17</f>
        <v>0</v>
      </c>
      <c r="BN17" s="131"/>
      <c r="BO17" s="131">
        <f t="shared" ref="BO17:BO18" si="24">$BO$15*AH17</f>
        <v>0</v>
      </c>
      <c r="BP17" s="131">
        <f t="shared" ref="BP17:BP18" si="25">$BP$15*AI17</f>
        <v>0</v>
      </c>
      <c r="BQ17" s="131">
        <f t="shared" ref="BQ17:BQ18" si="26">$BQ$15*AJ17</f>
        <v>0</v>
      </c>
      <c r="BR17" s="131">
        <f t="shared" ref="BR17:BR18" si="27">$BR$15*AK17</f>
        <v>0</v>
      </c>
      <c r="BS17" s="131">
        <f t="shared" ref="BS17:BS18" si="28">$BS$15*AL17</f>
        <v>0</v>
      </c>
      <c r="BT17" s="131">
        <f t="shared" ref="BT17:BT18" si="29">$BT$15*AM17</f>
        <v>0</v>
      </c>
      <c r="BU17" s="131">
        <f t="shared" ref="BU17:BU18" si="30">$BU$15*AN17</f>
        <v>0</v>
      </c>
      <c r="BV17" s="131">
        <f t="shared" ref="BV17:BV18" si="31">$BV$15*AO17</f>
        <v>0</v>
      </c>
      <c r="BW17" s="131">
        <f t="shared" ref="BW17:BW18" si="32">$BW$15*AP17</f>
        <v>0</v>
      </c>
      <c r="BX17" s="131">
        <f t="shared" ref="BX17:BX18" si="33">$BX$15*AQ17</f>
        <v>0</v>
      </c>
      <c r="BY17" s="131">
        <f t="shared" ref="BY17:BY18" si="34">$BY$15*AR17</f>
        <v>0</v>
      </c>
      <c r="BZ17" s="131">
        <f t="shared" ref="BZ17:BZ18" si="35">$BZ$15*AS17</f>
        <v>0</v>
      </c>
      <c r="CA17" s="131">
        <f t="shared" ref="CA17:CA18" si="36">$CA$15*AT17</f>
        <v>0</v>
      </c>
      <c r="CB17" s="132">
        <f>ROUNDDOWN(SUM(AW17:CA17),-2)</f>
        <v>9400</v>
      </c>
      <c r="CC17" s="132">
        <v>6</v>
      </c>
      <c r="CD17" s="132">
        <f t="shared" ref="CD17:CD18" si="37">CB17*CC17</f>
        <v>56400</v>
      </c>
    </row>
    <row r="18" spans="1:82" ht="20.25" hidden="1" x14ac:dyDescent="0.45">
      <c r="A18" s="119"/>
      <c r="B18" s="120"/>
      <c r="C18" s="121"/>
      <c r="D18" s="121"/>
      <c r="E18" s="122"/>
      <c r="F18" s="123">
        <f>様式ケ!AB24</f>
        <v>0</v>
      </c>
      <c r="G18" s="123">
        <f>様式ケ!AE24</f>
        <v>0</v>
      </c>
      <c r="H18" s="123">
        <f>様式ケ!AH24</f>
        <v>0</v>
      </c>
      <c r="I18" s="124" t="s">
        <v>49</v>
      </c>
      <c r="J18" s="125">
        <f>様式ケ!L24</f>
        <v>0</v>
      </c>
      <c r="K18" s="125">
        <f>様式ケ!T24</f>
        <v>0</v>
      </c>
      <c r="L18" s="110">
        <v>46296</v>
      </c>
      <c r="M18" s="126">
        <v>46296</v>
      </c>
      <c r="N18" s="109" t="s">
        <v>50</v>
      </c>
      <c r="O18" s="126">
        <v>46477</v>
      </c>
      <c r="P18" s="127">
        <f t="shared" si="0"/>
        <v>0</v>
      </c>
      <c r="Q18" s="127">
        <f t="shared" si="0"/>
        <v>0</v>
      </c>
      <c r="R18" s="128">
        <f t="shared" si="1"/>
        <v>0</v>
      </c>
      <c r="S18" s="128">
        <f t="shared" si="2"/>
        <v>0</v>
      </c>
      <c r="T18" s="127">
        <v>1</v>
      </c>
      <c r="U18" s="127">
        <f t="shared" si="3"/>
        <v>0</v>
      </c>
      <c r="V18" s="127"/>
      <c r="W18" s="127">
        <f t="shared" si="4"/>
        <v>0</v>
      </c>
      <c r="X18" s="127">
        <f t="shared" si="5"/>
        <v>0</v>
      </c>
      <c r="Y18" s="129">
        <f t="shared" si="6"/>
        <v>0</v>
      </c>
      <c r="Z18" s="129">
        <f t="shared" si="7"/>
        <v>0</v>
      </c>
      <c r="AA18" s="129"/>
      <c r="AB18" s="129"/>
      <c r="AC18" s="129"/>
      <c r="AD18" s="127"/>
      <c r="AE18" s="127">
        <v>1</v>
      </c>
      <c r="AF18" s="127"/>
      <c r="AG18" s="127">
        <f t="shared" ref="AG18" si="38">ROUNDUP(H18/1000,3)</f>
        <v>0</v>
      </c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30" t="s">
        <v>51</v>
      </c>
      <c r="AV18" s="88"/>
      <c r="AW18" s="131">
        <f t="shared" si="8"/>
        <v>0</v>
      </c>
      <c r="AX18" s="131">
        <f t="shared" si="9"/>
        <v>0</v>
      </c>
      <c r="AY18" s="131">
        <f t="shared" si="10"/>
        <v>0</v>
      </c>
      <c r="AZ18" s="131">
        <f t="shared" si="11"/>
        <v>0</v>
      </c>
      <c r="BA18" s="131">
        <f t="shared" si="12"/>
        <v>9400</v>
      </c>
      <c r="BB18" s="131">
        <f t="shared" si="13"/>
        <v>0</v>
      </c>
      <c r="BC18" s="131">
        <f t="shared" si="14"/>
        <v>0</v>
      </c>
      <c r="BD18" s="131">
        <f t="shared" si="15"/>
        <v>0</v>
      </c>
      <c r="BE18" s="131">
        <f t="shared" si="16"/>
        <v>0</v>
      </c>
      <c r="BF18" s="131">
        <f t="shared" si="17"/>
        <v>0</v>
      </c>
      <c r="BG18" s="131">
        <f t="shared" si="18"/>
        <v>0</v>
      </c>
      <c r="BH18" s="131">
        <f t="shared" si="19"/>
        <v>0</v>
      </c>
      <c r="BI18" s="131">
        <f t="shared" si="20"/>
        <v>0</v>
      </c>
      <c r="BJ18" s="131">
        <f t="shared" si="21"/>
        <v>0</v>
      </c>
      <c r="BK18" s="131">
        <f t="shared" si="22"/>
        <v>0</v>
      </c>
      <c r="BL18" s="131"/>
      <c r="BM18" s="131">
        <f t="shared" si="23"/>
        <v>0</v>
      </c>
      <c r="BN18" s="131"/>
      <c r="BO18" s="131">
        <f t="shared" si="24"/>
        <v>0</v>
      </c>
      <c r="BP18" s="131">
        <f t="shared" si="25"/>
        <v>0</v>
      </c>
      <c r="BQ18" s="131">
        <f t="shared" si="26"/>
        <v>0</v>
      </c>
      <c r="BR18" s="131">
        <f t="shared" si="27"/>
        <v>0</v>
      </c>
      <c r="BS18" s="131">
        <f t="shared" si="28"/>
        <v>0</v>
      </c>
      <c r="BT18" s="131">
        <f t="shared" si="29"/>
        <v>0</v>
      </c>
      <c r="BU18" s="131">
        <f t="shared" si="30"/>
        <v>0</v>
      </c>
      <c r="BV18" s="131">
        <f t="shared" si="31"/>
        <v>0</v>
      </c>
      <c r="BW18" s="131">
        <f t="shared" si="32"/>
        <v>0</v>
      </c>
      <c r="BX18" s="131">
        <f t="shared" si="33"/>
        <v>0</v>
      </c>
      <c r="BY18" s="131">
        <f t="shared" si="34"/>
        <v>0</v>
      </c>
      <c r="BZ18" s="131">
        <f t="shared" si="35"/>
        <v>0</v>
      </c>
      <c r="CA18" s="131">
        <f t="shared" si="36"/>
        <v>0</v>
      </c>
      <c r="CB18" s="132">
        <f t="shared" ref="CB18" si="39">ROUNDDOWN(SUM(AW18:CA18),-2)</f>
        <v>9400</v>
      </c>
      <c r="CC18" s="132">
        <v>6</v>
      </c>
      <c r="CD18" s="132">
        <f t="shared" si="37"/>
        <v>56400</v>
      </c>
    </row>
    <row r="19" spans="1:82" ht="20.25" hidden="1" x14ac:dyDescent="0.45">
      <c r="A19" s="119"/>
      <c r="B19" s="88"/>
      <c r="C19" s="88"/>
      <c r="D19" s="88"/>
      <c r="E19" s="88"/>
      <c r="F19" s="88"/>
      <c r="G19" s="88"/>
      <c r="H19" s="88"/>
      <c r="I19" s="89"/>
      <c r="J19" s="89"/>
      <c r="K19" s="89"/>
      <c r="L19" s="89"/>
      <c r="M19" s="90"/>
      <c r="N19" s="90"/>
      <c r="O19" s="90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132">
        <f>SUM(CB17:CB18)</f>
        <v>18800</v>
      </c>
      <c r="CC19" s="132"/>
      <c r="CD19" s="132">
        <f>SUM(CD17:CD18)</f>
        <v>112800</v>
      </c>
    </row>
    <row r="20" spans="1:82" ht="19.5" hidden="1" x14ac:dyDescent="0.45">
      <c r="A20" s="88"/>
      <c r="B20" s="88"/>
      <c r="C20" s="88"/>
      <c r="D20" s="88"/>
      <c r="E20" s="88"/>
      <c r="F20" s="88"/>
      <c r="G20" s="88"/>
      <c r="H20" s="88"/>
      <c r="I20" s="89"/>
      <c r="J20" s="89"/>
      <c r="K20" s="89"/>
      <c r="L20" s="89"/>
      <c r="M20" s="90"/>
      <c r="N20" s="90"/>
      <c r="O20" s="90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>
        <f>CB19*74*1.1</f>
        <v>1530320.0000000002</v>
      </c>
      <c r="CC20" s="88"/>
      <c r="CD20" s="133"/>
    </row>
    <row r="21" spans="1:82" ht="19.5" hidden="1" x14ac:dyDescent="0.45">
      <c r="A21" s="88"/>
      <c r="B21" s="88"/>
      <c r="C21" s="88"/>
      <c r="D21" s="88"/>
      <c r="E21" s="88"/>
      <c r="F21" s="88"/>
      <c r="G21" s="88"/>
      <c r="H21" s="88"/>
      <c r="I21" s="89"/>
      <c r="J21" s="89"/>
      <c r="K21" s="89"/>
      <c r="L21" s="89"/>
      <c r="M21" s="90"/>
      <c r="N21" s="90"/>
      <c r="O21" s="9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134"/>
      <c r="CC21" s="88"/>
      <c r="CD21" s="135"/>
    </row>
    <row r="22" spans="1:82" ht="19.5" hidden="1" x14ac:dyDescent="0.45">
      <c r="A22" s="88"/>
      <c r="B22" s="88"/>
      <c r="C22" s="88"/>
      <c r="D22" s="88"/>
      <c r="E22" s="88"/>
      <c r="F22" s="88"/>
      <c r="G22" s="88"/>
      <c r="H22" s="88"/>
      <c r="I22" s="89"/>
      <c r="J22" s="89"/>
      <c r="K22" s="89"/>
      <c r="L22" s="89"/>
      <c r="M22" s="90"/>
      <c r="N22" s="90"/>
      <c r="O22" s="90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134"/>
      <c r="CC22" s="88"/>
      <c r="CD22" s="135"/>
    </row>
    <row r="23" spans="1:82" hidden="1" x14ac:dyDescent="0.45"/>
  </sheetData>
  <mergeCells count="57">
    <mergeCell ref="AS5:AS6"/>
    <mergeCell ref="A9:CD9"/>
    <mergeCell ref="A12:A15"/>
    <mergeCell ref="B12:B15"/>
    <mergeCell ref="C12:C15"/>
    <mergeCell ref="D12:D15"/>
    <mergeCell ref="E12:E15"/>
    <mergeCell ref="F12:F14"/>
    <mergeCell ref="G12:G14"/>
    <mergeCell ref="H12:H14"/>
    <mergeCell ref="I12:I15"/>
    <mergeCell ref="J12:J15"/>
    <mergeCell ref="K12:K15"/>
    <mergeCell ref="L12:L15"/>
    <mergeCell ref="R14:R15"/>
    <mergeCell ref="S14:S15"/>
    <mergeCell ref="T14:T15"/>
    <mergeCell ref="M13:O15"/>
    <mergeCell ref="P13:AG13"/>
    <mergeCell ref="AK14:AK15"/>
    <mergeCell ref="AS14:AS15"/>
    <mergeCell ref="AT14:AT15"/>
    <mergeCell ref="AU14:AU15"/>
    <mergeCell ref="AM14:AM15"/>
    <mergeCell ref="AN14:AN15"/>
    <mergeCell ref="CC12:CC15"/>
    <mergeCell ref="CD12:CD15"/>
    <mergeCell ref="U14:U15"/>
    <mergeCell ref="V14:V15"/>
    <mergeCell ref="W14:W15"/>
    <mergeCell ref="X14:X15"/>
    <mergeCell ref="Y14:Y15"/>
    <mergeCell ref="AL14:AL15"/>
    <mergeCell ref="AA14:AA15"/>
    <mergeCell ref="AB14:AB15"/>
    <mergeCell ref="AC14:AC15"/>
    <mergeCell ref="AD14:AD15"/>
    <mergeCell ref="AE14:AE15"/>
    <mergeCell ref="AF14:AF15"/>
    <mergeCell ref="AG14:AG15"/>
    <mergeCell ref="AH13:AS13"/>
    <mergeCell ref="AO14:AO15"/>
    <mergeCell ref="AP14:AP15"/>
    <mergeCell ref="AQ14:AQ15"/>
    <mergeCell ref="AR14:AR15"/>
    <mergeCell ref="CB12:CB15"/>
    <mergeCell ref="AW13:BN13"/>
    <mergeCell ref="BO13:BZ13"/>
    <mergeCell ref="M12:AT12"/>
    <mergeCell ref="Q14:Q15"/>
    <mergeCell ref="P14:P15"/>
    <mergeCell ref="AU12:AU13"/>
    <mergeCell ref="Z14:Z15"/>
    <mergeCell ref="AW12:CA12"/>
    <mergeCell ref="AH14:AH15"/>
    <mergeCell ref="AI14:AI15"/>
    <mergeCell ref="AJ14:AJ15"/>
  </mergeCells>
  <phoneticPr fontId="4"/>
  <pageMargins left="0.48" right="0.34" top="0.74803149606299213" bottom="0.46" header="0.31496062992125984" footer="0.31496062992125984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9933-CBDB-41E5-8379-4D72CD92A050}">
  <sheetPr>
    <pageSetUpPr fitToPage="1"/>
  </sheetPr>
  <dimension ref="A1:CD24"/>
  <sheetViews>
    <sheetView view="pageBreakPreview" topLeftCell="A25" zoomScale="85" zoomScaleNormal="100" zoomScaleSheetLayoutView="85" workbookViewId="0">
      <selection activeCell="A9" sqref="A9:CD9"/>
    </sheetView>
  </sheetViews>
  <sheetFormatPr defaultColWidth="9" defaultRowHeight="18.75" x14ac:dyDescent="0.45"/>
  <cols>
    <col min="1" max="1" width="9.25" style="37" bestFit="1" customWidth="1"/>
    <col min="2" max="2" width="16.375" style="37" hidden="1" customWidth="1"/>
    <col min="3" max="3" width="51.25" style="37" bestFit="1" customWidth="1"/>
    <col min="4" max="4" width="26.625" style="37" bestFit="1" customWidth="1"/>
    <col min="5" max="5" width="38.125" style="37" customWidth="1"/>
    <col min="6" max="7" width="8.375" style="37" customWidth="1"/>
    <col min="8" max="8" width="10.375" style="37" customWidth="1"/>
    <col min="9" max="9" width="19.375" style="38" customWidth="1"/>
    <col min="10" max="10" width="27.5" style="38" customWidth="1"/>
    <col min="11" max="11" width="23.5" style="38" customWidth="1"/>
    <col min="12" max="12" width="19.375" style="38" hidden="1" customWidth="1"/>
    <col min="13" max="13" width="15.75" style="39" hidden="1" customWidth="1"/>
    <col min="14" max="14" width="5.125" style="39" hidden="1" customWidth="1"/>
    <col min="15" max="15" width="14.25" style="39" hidden="1" customWidth="1"/>
    <col min="16" max="16" width="11.375" style="40" customWidth="1"/>
    <col min="17" max="17" width="9.625" style="40" customWidth="1"/>
    <col min="18" max="18" width="10.75" style="40" customWidth="1"/>
    <col min="19" max="19" width="10.125" style="40" customWidth="1"/>
    <col min="20" max="20" width="8.75" style="40" customWidth="1"/>
    <col min="21" max="21" width="9.625" style="40" customWidth="1"/>
    <col min="22" max="22" width="12.625" style="40" customWidth="1"/>
    <col min="23" max="24" width="16" style="40" customWidth="1"/>
    <col min="25" max="25" width="14" style="40" customWidth="1"/>
    <col min="26" max="26" width="14.625" style="40" customWidth="1"/>
    <col min="27" max="27" width="12.125" style="40" customWidth="1"/>
    <col min="28" max="28" width="16.625" style="40" customWidth="1"/>
    <col min="29" max="29" width="14.625" style="40" customWidth="1"/>
    <col min="30" max="31" width="13.25" style="40" customWidth="1"/>
    <col min="32" max="32" width="15.875" style="40" customWidth="1"/>
    <col min="33" max="33" width="10.125" style="40" customWidth="1"/>
    <col min="34" max="34" width="12" style="40" hidden="1" customWidth="1"/>
    <col min="35" max="35" width="9.25" style="40" hidden="1" customWidth="1"/>
    <col min="36" max="36" width="10.375" style="40" hidden="1" customWidth="1"/>
    <col min="37" max="37" width="9.5" style="40" hidden="1" customWidth="1"/>
    <col min="38" max="38" width="8.75" style="40" hidden="1" customWidth="1"/>
    <col min="39" max="39" width="9.625" style="40" hidden="1" customWidth="1"/>
    <col min="40" max="40" width="12.625" style="40" hidden="1" customWidth="1"/>
    <col min="41" max="41" width="12.875" style="40" hidden="1" customWidth="1"/>
    <col min="42" max="42" width="14.25" style="40" hidden="1" customWidth="1"/>
    <col min="43" max="44" width="14.375" style="40" hidden="1" customWidth="1"/>
    <col min="45" max="45" width="10.375" style="40" hidden="1" customWidth="1"/>
    <col min="46" max="46" width="13" style="40" hidden="1" customWidth="1"/>
    <col min="47" max="47" width="65.75" style="37" hidden="1" customWidth="1"/>
    <col min="48" max="48" width="5" style="37" customWidth="1"/>
    <col min="49" max="49" width="12.75" style="37" customWidth="1"/>
    <col min="50" max="50" width="10.75" style="37" customWidth="1"/>
    <col min="51" max="53" width="12.75" style="37" customWidth="1"/>
    <col min="54" max="54" width="10.75" style="37" customWidth="1"/>
    <col min="55" max="55" width="12.75" style="37" customWidth="1"/>
    <col min="56" max="57" width="14.25" style="37" customWidth="1"/>
    <col min="58" max="58" width="12.125" style="37" customWidth="1"/>
    <col min="59" max="59" width="12.875" style="37" customWidth="1"/>
    <col min="60" max="62" width="15" style="37" customWidth="1"/>
    <col min="63" max="65" width="14.125" style="37" customWidth="1"/>
    <col min="66" max="66" width="11.875" style="37" customWidth="1"/>
    <col min="67" max="67" width="9.25" style="37" hidden="1" customWidth="1"/>
    <col min="68" max="68" width="8.625" style="37" hidden="1" customWidth="1"/>
    <col min="69" max="69" width="9.75" style="37" hidden="1" customWidth="1"/>
    <col min="70" max="70" width="8.375" style="37" hidden="1" customWidth="1"/>
    <col min="71" max="71" width="11.875" style="37" hidden="1" customWidth="1"/>
    <col min="72" max="72" width="10.875" style="37" hidden="1" customWidth="1"/>
    <col min="73" max="73" width="11.375" style="37" hidden="1" customWidth="1"/>
    <col min="74" max="77" width="15" style="37" hidden="1" customWidth="1"/>
    <col min="78" max="79" width="11.875" style="37" hidden="1" customWidth="1"/>
    <col min="80" max="80" width="12.25" style="37" customWidth="1"/>
    <col min="81" max="81" width="7.25" style="37" customWidth="1"/>
    <col min="82" max="82" width="15.5" style="37" customWidth="1"/>
    <col min="83" max="16384" width="9" style="37"/>
  </cols>
  <sheetData>
    <row r="1" spans="1:82" hidden="1" x14ac:dyDescent="0.45">
      <c r="AU1" s="41"/>
    </row>
    <row r="2" spans="1:82" hidden="1" x14ac:dyDescent="0.45">
      <c r="AU2" s="41"/>
    </row>
    <row r="3" spans="1:82" hidden="1" x14ac:dyDescent="0.45"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L3" s="37"/>
      <c r="AM3" s="37"/>
      <c r="AS3" s="37" t="s">
        <v>52</v>
      </c>
      <c r="AT3" s="37"/>
      <c r="AU3" s="42">
        <v>46113</v>
      </c>
    </row>
    <row r="4" spans="1:82" hidden="1" x14ac:dyDescent="0.45"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L4" s="37"/>
      <c r="AM4" s="37"/>
      <c r="AS4" s="37" t="s">
        <v>53</v>
      </c>
      <c r="AT4" s="37"/>
      <c r="AU4" s="39" t="s">
        <v>54</v>
      </c>
    </row>
    <row r="5" spans="1:82" hidden="1" x14ac:dyDescent="0.45">
      <c r="F5" s="43"/>
      <c r="G5" s="44"/>
      <c r="H5" s="45"/>
      <c r="U5" s="37"/>
      <c r="AM5" s="37"/>
      <c r="AS5" s="248" t="s">
        <v>55</v>
      </c>
      <c r="AT5" s="46"/>
      <c r="AU5" s="47" t="s">
        <v>56</v>
      </c>
      <c r="BB5" s="41"/>
    </row>
    <row r="6" spans="1:82" hidden="1" x14ac:dyDescent="0.45">
      <c r="AS6" s="248"/>
      <c r="AT6" s="46"/>
      <c r="AU6" s="47" t="s">
        <v>57</v>
      </c>
      <c r="BB6" s="48"/>
    </row>
    <row r="7" spans="1:82" hidden="1" x14ac:dyDescent="0.45">
      <c r="F7" s="43"/>
      <c r="G7" s="44"/>
      <c r="H7" s="45"/>
      <c r="U7" s="37"/>
      <c r="AM7" s="37"/>
      <c r="BB7" s="48"/>
    </row>
    <row r="8" spans="1:82" hidden="1" x14ac:dyDescent="0.45">
      <c r="F8" s="43"/>
      <c r="G8" s="44"/>
      <c r="H8" s="49"/>
      <c r="BB8" s="48"/>
    </row>
    <row r="9" spans="1:82" ht="84" hidden="1" customHeight="1" x14ac:dyDescent="0.45">
      <c r="A9" s="249" t="s">
        <v>73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</row>
    <row r="10" spans="1:82" ht="30.75" hidden="1" customHeight="1" x14ac:dyDescent="0.65">
      <c r="A10" s="50" t="s">
        <v>58</v>
      </c>
      <c r="B10" s="51"/>
      <c r="C10" s="51"/>
      <c r="D10" s="51"/>
      <c r="E10" s="51"/>
      <c r="F10" s="51"/>
      <c r="G10" s="51"/>
      <c r="H10" s="51"/>
      <c r="I10" s="52"/>
      <c r="J10" s="52"/>
      <c r="K10" s="52"/>
      <c r="L10" s="52"/>
      <c r="M10" s="37"/>
      <c r="N10" s="53"/>
      <c r="O10" s="53"/>
      <c r="P10" s="53"/>
      <c r="Q10" s="54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53"/>
      <c r="AI10" s="54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</row>
    <row r="11" spans="1:82" hidden="1" x14ac:dyDescent="0.45">
      <c r="A11" s="55"/>
      <c r="B11" s="55"/>
      <c r="C11" s="55"/>
      <c r="D11" s="55"/>
      <c r="E11" s="55"/>
      <c r="F11" s="55"/>
      <c r="G11" s="55"/>
      <c r="H11" s="55"/>
      <c r="I11" s="56"/>
      <c r="J11" s="56"/>
      <c r="K11" s="56"/>
      <c r="L11" s="56"/>
      <c r="M11" s="55"/>
      <c r="N11" s="55"/>
      <c r="O11" s="55"/>
      <c r="P11" s="55"/>
      <c r="Q11" s="57"/>
      <c r="R11" s="37"/>
      <c r="S11" s="37"/>
      <c r="T11" s="37"/>
      <c r="U11" s="41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55"/>
      <c r="AI11" s="57"/>
      <c r="AJ11" s="37"/>
      <c r="AK11" s="37"/>
      <c r="AL11" s="37"/>
      <c r="AM11" s="41"/>
      <c r="AN11" s="37"/>
      <c r="AO11" s="37"/>
      <c r="AP11" s="37"/>
      <c r="AQ11" s="37"/>
      <c r="AR11" s="37"/>
      <c r="AS11" s="37"/>
      <c r="AT11" s="37"/>
      <c r="AU11" s="41" t="s">
        <v>59</v>
      </c>
    </row>
    <row r="12" spans="1:82" ht="30.75" hidden="1" customHeight="1" x14ac:dyDescent="0.45">
      <c r="A12" s="245"/>
      <c r="B12" s="245"/>
      <c r="C12" s="245"/>
      <c r="D12" s="245"/>
      <c r="E12" s="245"/>
      <c r="F12" s="245"/>
      <c r="G12" s="245"/>
      <c r="H12" s="245"/>
      <c r="I12" s="247"/>
      <c r="J12" s="247"/>
      <c r="K12" s="247"/>
      <c r="L12" s="247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 t="s">
        <v>44</v>
      </c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50"/>
      <c r="CC12" s="250"/>
      <c r="CD12" s="250"/>
    </row>
    <row r="13" spans="1:82" s="60" customFormat="1" ht="19.5" hidden="1" x14ac:dyDescent="0.4">
      <c r="A13" s="245"/>
      <c r="B13" s="245"/>
      <c r="C13" s="245"/>
      <c r="D13" s="245"/>
      <c r="E13" s="245"/>
      <c r="F13" s="245"/>
      <c r="G13" s="245"/>
      <c r="H13" s="245"/>
      <c r="I13" s="247"/>
      <c r="J13" s="247"/>
      <c r="K13" s="247"/>
      <c r="L13" s="247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58"/>
      <c r="AU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58"/>
      <c r="CB13" s="251"/>
      <c r="CC13" s="251"/>
      <c r="CD13" s="251"/>
    </row>
    <row r="14" spans="1:82" ht="120.75" hidden="1" customHeight="1" x14ac:dyDescent="0.45">
      <c r="A14" s="245"/>
      <c r="B14" s="245"/>
      <c r="C14" s="245"/>
      <c r="D14" s="245"/>
      <c r="E14" s="245"/>
      <c r="F14" s="245"/>
      <c r="G14" s="245"/>
      <c r="H14" s="245"/>
      <c r="I14" s="247"/>
      <c r="J14" s="247"/>
      <c r="K14" s="247"/>
      <c r="L14" s="247"/>
      <c r="M14" s="245"/>
      <c r="N14" s="245"/>
      <c r="O14" s="245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4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 t="s">
        <v>60</v>
      </c>
      <c r="BP14" s="61" t="s">
        <v>61</v>
      </c>
      <c r="BQ14" s="61" t="s">
        <v>62</v>
      </c>
      <c r="BR14" s="61" t="s">
        <v>68</v>
      </c>
      <c r="BS14" s="61" t="s">
        <v>65</v>
      </c>
      <c r="BT14" s="61" t="s">
        <v>69</v>
      </c>
      <c r="BU14" s="61" t="s">
        <v>63</v>
      </c>
      <c r="BV14" s="61" t="s">
        <v>70</v>
      </c>
      <c r="BW14" s="61" t="s">
        <v>71</v>
      </c>
      <c r="BX14" s="61" t="s">
        <v>64</v>
      </c>
      <c r="BY14" s="61" t="s">
        <v>66</v>
      </c>
      <c r="BZ14" s="61" t="s">
        <v>67</v>
      </c>
      <c r="CA14" s="61" t="s">
        <v>62</v>
      </c>
      <c r="CB14" s="251"/>
      <c r="CC14" s="251"/>
      <c r="CD14" s="251"/>
    </row>
    <row r="15" spans="1:82" ht="27" hidden="1" customHeight="1" x14ac:dyDescent="0.45">
      <c r="A15" s="245"/>
      <c r="B15" s="245"/>
      <c r="C15" s="245"/>
      <c r="D15" s="245"/>
      <c r="E15" s="245"/>
      <c r="F15" s="58"/>
      <c r="G15" s="58"/>
      <c r="H15" s="58"/>
      <c r="I15" s="247"/>
      <c r="J15" s="247"/>
      <c r="K15" s="247"/>
      <c r="L15" s="247"/>
      <c r="M15" s="245"/>
      <c r="N15" s="245"/>
      <c r="O15" s="245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4"/>
      <c r="AW15" s="63">
        <v>1500</v>
      </c>
      <c r="AX15" s="63">
        <v>600</v>
      </c>
      <c r="AY15" s="63">
        <v>7000</v>
      </c>
      <c r="AZ15" s="63">
        <v>2500</v>
      </c>
      <c r="BA15" s="63">
        <v>9400</v>
      </c>
      <c r="BB15" s="63">
        <v>650</v>
      </c>
      <c r="BC15" s="63">
        <v>1850</v>
      </c>
      <c r="BD15" s="64">
        <v>1850</v>
      </c>
      <c r="BE15" s="65">
        <v>1400</v>
      </c>
      <c r="BF15" s="64">
        <v>15840</v>
      </c>
      <c r="BG15" s="64">
        <v>57600</v>
      </c>
      <c r="BH15" s="64">
        <v>3048</v>
      </c>
      <c r="BI15" s="64">
        <v>4176</v>
      </c>
      <c r="BJ15" s="64">
        <v>1380</v>
      </c>
      <c r="BK15" s="66">
        <v>120</v>
      </c>
      <c r="BL15" s="66">
        <v>580</v>
      </c>
      <c r="BM15" s="66">
        <v>13800</v>
      </c>
      <c r="BN15" s="66">
        <v>4400</v>
      </c>
      <c r="BO15" s="67">
        <v>3000</v>
      </c>
      <c r="BP15" s="67">
        <v>1000</v>
      </c>
      <c r="BQ15" s="67">
        <v>9900</v>
      </c>
      <c r="BR15" s="67">
        <v>3500</v>
      </c>
      <c r="BS15" s="67">
        <v>9400</v>
      </c>
      <c r="BT15" s="67">
        <v>440</v>
      </c>
      <c r="BU15" s="67">
        <v>3150</v>
      </c>
      <c r="BV15" s="67">
        <v>3048</v>
      </c>
      <c r="BW15" s="67">
        <v>4176</v>
      </c>
      <c r="BX15" s="67">
        <v>1380</v>
      </c>
      <c r="BY15" s="67">
        <v>580</v>
      </c>
      <c r="BZ15" s="66">
        <v>4400</v>
      </c>
      <c r="CA15" s="66">
        <v>14000</v>
      </c>
      <c r="CB15" s="251"/>
      <c r="CC15" s="251"/>
      <c r="CD15" s="251"/>
    </row>
    <row r="16" spans="1:82" ht="27" hidden="1" customHeight="1" x14ac:dyDescent="0.45">
      <c r="A16" s="58"/>
      <c r="B16" s="58"/>
      <c r="C16" s="58"/>
      <c r="D16" s="58"/>
      <c r="E16" s="58"/>
      <c r="F16" s="58"/>
      <c r="G16" s="58"/>
      <c r="H16" s="58"/>
      <c r="I16" s="59"/>
      <c r="J16" s="59"/>
      <c r="K16" s="59"/>
      <c r="L16" s="59"/>
      <c r="M16" s="58"/>
      <c r="N16" s="58"/>
      <c r="O16" s="58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2"/>
      <c r="AW16" s="63"/>
      <c r="AX16" s="63"/>
      <c r="AY16" s="63"/>
      <c r="AZ16" s="63"/>
      <c r="BA16" s="63"/>
      <c r="BB16" s="63"/>
      <c r="BC16" s="63"/>
      <c r="BD16" s="64"/>
      <c r="BE16" s="65"/>
      <c r="BF16" s="64"/>
      <c r="BG16" s="64"/>
      <c r="BH16" s="64"/>
      <c r="BI16" s="64"/>
      <c r="BJ16" s="64"/>
      <c r="BK16" s="66"/>
      <c r="BL16" s="66"/>
      <c r="BM16" s="66"/>
      <c r="BN16" s="66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6"/>
      <c r="CA16" s="66"/>
      <c r="CB16" s="47"/>
      <c r="CC16" s="47"/>
      <c r="CD16" s="47"/>
    </row>
    <row r="17" spans="1:82" ht="19.5" hidden="1" x14ac:dyDescent="0.45">
      <c r="A17" s="68"/>
      <c r="B17" s="69"/>
      <c r="C17" s="70"/>
      <c r="D17" s="70"/>
      <c r="E17" s="71"/>
      <c r="F17" s="72">
        <f>様式ケ!AB23</f>
        <v>0</v>
      </c>
      <c r="G17" s="72">
        <f>様式ケ!AE23</f>
        <v>0</v>
      </c>
      <c r="H17" s="72">
        <f>様式ケ!AH23</f>
        <v>0</v>
      </c>
      <c r="I17" s="73" t="s">
        <v>49</v>
      </c>
      <c r="J17" s="74">
        <f>様式ケ!L23</f>
        <v>0</v>
      </c>
      <c r="K17" s="74">
        <f>様式ケ!T23</f>
        <v>0</v>
      </c>
      <c r="L17" s="59">
        <v>46296</v>
      </c>
      <c r="M17" s="75">
        <v>46296</v>
      </c>
      <c r="N17" s="58" t="s">
        <v>50</v>
      </c>
      <c r="O17" s="75">
        <v>46477</v>
      </c>
      <c r="P17" s="76">
        <f t="shared" ref="P17:Q19" si="0">F17</f>
        <v>0</v>
      </c>
      <c r="Q17" s="76">
        <f t="shared" si="0"/>
        <v>0</v>
      </c>
      <c r="R17" s="77">
        <f t="shared" ref="R17:R19" si="1">ROUNDUP(H17/1000,3)</f>
        <v>0</v>
      </c>
      <c r="S17" s="77">
        <f t="shared" ref="S17:S19" si="2">ROUNDUP(H17/1000,3)</f>
        <v>0</v>
      </c>
      <c r="T17" s="76">
        <v>1</v>
      </c>
      <c r="U17" s="76">
        <f t="shared" ref="U17:U19" si="3">G17</f>
        <v>0</v>
      </c>
      <c r="V17" s="76"/>
      <c r="W17" s="76">
        <f t="shared" ref="W17:W19" si="4">IF($I17="－","－",ROUNDUP(IF(AND($J17="RedHatEnterpriseLinux",$F17&lt;=8),$F17,0)*COUNTIF($J17,"RedHatEnterpriseLinux"),0))</f>
        <v>0</v>
      </c>
      <c r="X17" s="76">
        <f t="shared" ref="X17:X19" si="5">IF($I17="－","－",ROUNDUP(IF(AND($J17="RedHatEnterpriseLinux",$F17&gt;=9),$F17,0)*COUNTIF($J17,"RedHatEnterpriseLinux"),0))</f>
        <v>0</v>
      </c>
      <c r="Y17" s="78">
        <f t="shared" ref="Y17:Y19" si="6">COUNTIF(K17,"SQLServerStandard")*MAX(4+EVEN(F17-4),4)</f>
        <v>0</v>
      </c>
      <c r="Z17" s="78">
        <f t="shared" ref="Z17:Z19" si="7">COUNTIF(K17,"SQLServerEnterPrise")*MAX(4+EVEN(F17-4),4)</f>
        <v>0</v>
      </c>
      <c r="AA17" s="78"/>
      <c r="AB17" s="78"/>
      <c r="AC17" s="78"/>
      <c r="AD17" s="76"/>
      <c r="AE17" s="76">
        <v>1</v>
      </c>
      <c r="AF17" s="76"/>
      <c r="AG17" s="76">
        <f>ROUNDUP(H17/1000,3)</f>
        <v>0</v>
      </c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9" t="s">
        <v>51</v>
      </c>
      <c r="AW17" s="80">
        <f t="shared" ref="AW17:AW19" si="8">$AW$15*P17</f>
        <v>0</v>
      </c>
      <c r="AX17" s="80">
        <f t="shared" ref="AX17:AX19" si="9">$AX$15*Q17</f>
        <v>0</v>
      </c>
      <c r="AY17" s="80">
        <f t="shared" ref="AY17:AY19" si="10">$AY$15*R17</f>
        <v>0</v>
      </c>
      <c r="AZ17" s="80">
        <f t="shared" ref="AZ17:AZ19" si="11">$AZ$15*S17</f>
        <v>0</v>
      </c>
      <c r="BA17" s="80">
        <f t="shared" ref="BA17:BA19" si="12">$BA$15*T17</f>
        <v>9400</v>
      </c>
      <c r="BB17" s="80">
        <f t="shared" ref="BB17:BB19" si="13">$BB$15*U17</f>
        <v>0</v>
      </c>
      <c r="BC17" s="80">
        <f t="shared" ref="BC17:BC19" si="14">$BC$15*V17</f>
        <v>0</v>
      </c>
      <c r="BD17" s="80">
        <f t="shared" ref="BD17:BD19" si="15">$BD$15*W17</f>
        <v>0</v>
      </c>
      <c r="BE17" s="80">
        <f t="shared" ref="BE17:BE19" si="16">$BE$15*X17</f>
        <v>0</v>
      </c>
      <c r="BF17" s="80">
        <f t="shared" ref="BF17:BF19" si="17">$BF$15*Y17</f>
        <v>0</v>
      </c>
      <c r="BG17" s="80">
        <f t="shared" ref="BG17:BG19" si="18">$BG$15*Z17</f>
        <v>0</v>
      </c>
      <c r="BH17" s="80">
        <f t="shared" ref="BH17:BH19" si="19">$BH$15*AA17</f>
        <v>0</v>
      </c>
      <c r="BI17" s="80">
        <f t="shared" ref="BI17:BI19" si="20">$BI$15*AB17</f>
        <v>0</v>
      </c>
      <c r="BJ17" s="80">
        <f t="shared" ref="BJ17:BJ19" si="21">$BJ$15*AC17</f>
        <v>0</v>
      </c>
      <c r="BK17" s="80">
        <f t="shared" ref="BK17:BK19" si="22">$BK$15*AD17</f>
        <v>0</v>
      </c>
      <c r="BL17" s="80"/>
      <c r="BM17" s="80">
        <f t="shared" ref="BM17:BM19" si="23">$BM$15*AF17</f>
        <v>0</v>
      </c>
      <c r="BN17" s="80"/>
      <c r="BO17" s="80">
        <f t="shared" ref="BO17:BO19" si="24">$BO$15*AH17</f>
        <v>0</v>
      </c>
      <c r="BP17" s="80">
        <f t="shared" ref="BP17:BP19" si="25">$BP$15*AI17</f>
        <v>0</v>
      </c>
      <c r="BQ17" s="80">
        <f t="shared" ref="BQ17:BQ19" si="26">$BQ$15*AJ17</f>
        <v>0</v>
      </c>
      <c r="BR17" s="80">
        <f t="shared" ref="BR17:BR19" si="27">$BR$15*AK17</f>
        <v>0</v>
      </c>
      <c r="BS17" s="80">
        <f t="shared" ref="BS17:BS19" si="28">$BS$15*AL17</f>
        <v>0</v>
      </c>
      <c r="BT17" s="80">
        <f t="shared" ref="BT17:BT19" si="29">$BT$15*AM17</f>
        <v>0</v>
      </c>
      <c r="BU17" s="80">
        <f t="shared" ref="BU17:BU19" si="30">$BU$15*AN17</f>
        <v>0</v>
      </c>
      <c r="BV17" s="80">
        <f t="shared" ref="BV17:BV19" si="31">$BV$15*AO17</f>
        <v>0</v>
      </c>
      <c r="BW17" s="80">
        <f t="shared" ref="BW17:BW19" si="32">$BW$15*AP17</f>
        <v>0</v>
      </c>
      <c r="BX17" s="80">
        <f t="shared" ref="BX17:BX19" si="33">$BX$15*AQ17</f>
        <v>0</v>
      </c>
      <c r="BY17" s="80">
        <f t="shared" ref="BY17:BY19" si="34">$BY$15*AR17</f>
        <v>0</v>
      </c>
      <c r="BZ17" s="80">
        <f t="shared" ref="BZ17:BZ19" si="35">$BZ$15*AS17</f>
        <v>0</v>
      </c>
      <c r="CA17" s="80">
        <f t="shared" ref="CA17:CA19" si="36">$CA$15*AT17</f>
        <v>0</v>
      </c>
      <c r="CB17" s="81">
        <f>ROUNDDOWN(SUM(AW17:CA17),-2)</f>
        <v>9400</v>
      </c>
      <c r="CC17" s="81">
        <v>6</v>
      </c>
      <c r="CD17" s="81">
        <f t="shared" ref="CD17:CD19" si="37">CB17*CC17</f>
        <v>56400</v>
      </c>
    </row>
    <row r="18" spans="1:82" ht="19.5" hidden="1" x14ac:dyDescent="0.45">
      <c r="A18" s="68"/>
      <c r="B18" s="69"/>
      <c r="C18" s="70"/>
      <c r="D18" s="70"/>
      <c r="E18" s="71"/>
      <c r="F18" s="72">
        <f>様式ケ!AB24</f>
        <v>0</v>
      </c>
      <c r="G18" s="72">
        <f>様式ケ!AE24</f>
        <v>0</v>
      </c>
      <c r="H18" s="72">
        <f>様式ケ!AH24</f>
        <v>0</v>
      </c>
      <c r="I18" s="73" t="s">
        <v>49</v>
      </c>
      <c r="J18" s="74">
        <f>様式ケ!L24</f>
        <v>0</v>
      </c>
      <c r="K18" s="74">
        <f>様式ケ!T24</f>
        <v>0</v>
      </c>
      <c r="L18" s="59">
        <v>46296</v>
      </c>
      <c r="M18" s="75">
        <v>46296</v>
      </c>
      <c r="N18" s="58" t="s">
        <v>50</v>
      </c>
      <c r="O18" s="75">
        <v>46477</v>
      </c>
      <c r="P18" s="76">
        <f t="shared" si="0"/>
        <v>0</v>
      </c>
      <c r="Q18" s="76">
        <f t="shared" si="0"/>
        <v>0</v>
      </c>
      <c r="R18" s="77">
        <f t="shared" si="1"/>
        <v>0</v>
      </c>
      <c r="S18" s="77">
        <f t="shared" si="2"/>
        <v>0</v>
      </c>
      <c r="T18" s="76">
        <v>1</v>
      </c>
      <c r="U18" s="76">
        <f t="shared" si="3"/>
        <v>0</v>
      </c>
      <c r="V18" s="76"/>
      <c r="W18" s="76">
        <f t="shared" si="4"/>
        <v>0</v>
      </c>
      <c r="X18" s="76">
        <f t="shared" si="5"/>
        <v>0</v>
      </c>
      <c r="Y18" s="78">
        <f t="shared" si="6"/>
        <v>0</v>
      </c>
      <c r="Z18" s="78">
        <f t="shared" si="7"/>
        <v>0</v>
      </c>
      <c r="AA18" s="78"/>
      <c r="AB18" s="78"/>
      <c r="AC18" s="78"/>
      <c r="AD18" s="76"/>
      <c r="AE18" s="76">
        <v>1</v>
      </c>
      <c r="AF18" s="76"/>
      <c r="AG18" s="76">
        <f t="shared" ref="AG18:AG19" si="38">ROUNDUP(H18/1000,3)</f>
        <v>0</v>
      </c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9" t="s">
        <v>51</v>
      </c>
      <c r="AW18" s="80">
        <f t="shared" si="8"/>
        <v>0</v>
      </c>
      <c r="AX18" s="80">
        <f t="shared" si="9"/>
        <v>0</v>
      </c>
      <c r="AY18" s="80">
        <f t="shared" si="10"/>
        <v>0</v>
      </c>
      <c r="AZ18" s="80">
        <f t="shared" si="11"/>
        <v>0</v>
      </c>
      <c r="BA18" s="80">
        <f t="shared" si="12"/>
        <v>9400</v>
      </c>
      <c r="BB18" s="80">
        <f t="shared" si="13"/>
        <v>0</v>
      </c>
      <c r="BC18" s="80">
        <f t="shared" si="14"/>
        <v>0</v>
      </c>
      <c r="BD18" s="80">
        <f t="shared" si="15"/>
        <v>0</v>
      </c>
      <c r="BE18" s="80">
        <f t="shared" si="16"/>
        <v>0</v>
      </c>
      <c r="BF18" s="80">
        <f t="shared" si="17"/>
        <v>0</v>
      </c>
      <c r="BG18" s="80">
        <f t="shared" si="18"/>
        <v>0</v>
      </c>
      <c r="BH18" s="80">
        <f t="shared" si="19"/>
        <v>0</v>
      </c>
      <c r="BI18" s="80">
        <f t="shared" si="20"/>
        <v>0</v>
      </c>
      <c r="BJ18" s="80">
        <f t="shared" si="21"/>
        <v>0</v>
      </c>
      <c r="BK18" s="80">
        <f t="shared" si="22"/>
        <v>0</v>
      </c>
      <c r="BL18" s="80"/>
      <c r="BM18" s="80">
        <f t="shared" si="23"/>
        <v>0</v>
      </c>
      <c r="BN18" s="80"/>
      <c r="BO18" s="80">
        <f t="shared" si="24"/>
        <v>0</v>
      </c>
      <c r="BP18" s="80">
        <f t="shared" si="25"/>
        <v>0</v>
      </c>
      <c r="BQ18" s="80">
        <f t="shared" si="26"/>
        <v>0</v>
      </c>
      <c r="BR18" s="80">
        <f t="shared" si="27"/>
        <v>0</v>
      </c>
      <c r="BS18" s="80">
        <f t="shared" si="28"/>
        <v>0</v>
      </c>
      <c r="BT18" s="80">
        <f t="shared" si="29"/>
        <v>0</v>
      </c>
      <c r="BU18" s="80">
        <f t="shared" si="30"/>
        <v>0</v>
      </c>
      <c r="BV18" s="80">
        <f t="shared" si="31"/>
        <v>0</v>
      </c>
      <c r="BW18" s="80">
        <f t="shared" si="32"/>
        <v>0</v>
      </c>
      <c r="BX18" s="80">
        <f t="shared" si="33"/>
        <v>0</v>
      </c>
      <c r="BY18" s="80">
        <f t="shared" si="34"/>
        <v>0</v>
      </c>
      <c r="BZ18" s="80">
        <f t="shared" si="35"/>
        <v>0</v>
      </c>
      <c r="CA18" s="80">
        <f t="shared" si="36"/>
        <v>0</v>
      </c>
      <c r="CB18" s="81">
        <f>ROUNDDOWN(SUM(AW18:CA18),-2)</f>
        <v>9400</v>
      </c>
      <c r="CC18" s="81">
        <v>6</v>
      </c>
      <c r="CD18" s="81">
        <f t="shared" si="37"/>
        <v>56400</v>
      </c>
    </row>
    <row r="19" spans="1:82" ht="19.5" hidden="1" x14ac:dyDescent="0.45">
      <c r="A19" s="68"/>
      <c r="B19" s="69"/>
      <c r="C19" s="70"/>
      <c r="D19" s="70"/>
      <c r="E19" s="71"/>
      <c r="F19" s="72">
        <f>様式ケ!AB25</f>
        <v>0</v>
      </c>
      <c r="G19" s="72">
        <f>様式ケ!AE25</f>
        <v>0</v>
      </c>
      <c r="H19" s="72">
        <f>様式ケ!AH25</f>
        <v>0</v>
      </c>
      <c r="I19" s="73" t="s">
        <v>49</v>
      </c>
      <c r="J19" s="74">
        <f>様式ケ!L25</f>
        <v>0</v>
      </c>
      <c r="K19" s="74">
        <f>様式ケ!T25</f>
        <v>0</v>
      </c>
      <c r="L19" s="59">
        <v>46296</v>
      </c>
      <c r="M19" s="75">
        <v>46296</v>
      </c>
      <c r="N19" s="58" t="s">
        <v>50</v>
      </c>
      <c r="O19" s="75">
        <v>46477</v>
      </c>
      <c r="P19" s="76">
        <f t="shared" si="0"/>
        <v>0</v>
      </c>
      <c r="Q19" s="76">
        <f t="shared" si="0"/>
        <v>0</v>
      </c>
      <c r="R19" s="77">
        <f t="shared" si="1"/>
        <v>0</v>
      </c>
      <c r="S19" s="77">
        <f t="shared" si="2"/>
        <v>0</v>
      </c>
      <c r="T19" s="76">
        <v>1</v>
      </c>
      <c r="U19" s="76">
        <f t="shared" si="3"/>
        <v>0</v>
      </c>
      <c r="V19" s="76"/>
      <c r="W19" s="76">
        <f t="shared" si="4"/>
        <v>0</v>
      </c>
      <c r="X19" s="76">
        <f t="shared" si="5"/>
        <v>0</v>
      </c>
      <c r="Y19" s="78">
        <f t="shared" si="6"/>
        <v>0</v>
      </c>
      <c r="Z19" s="78">
        <f t="shared" si="7"/>
        <v>0</v>
      </c>
      <c r="AA19" s="78"/>
      <c r="AB19" s="78"/>
      <c r="AC19" s="78"/>
      <c r="AD19" s="76"/>
      <c r="AE19" s="76">
        <v>1</v>
      </c>
      <c r="AF19" s="76"/>
      <c r="AG19" s="76">
        <f t="shared" si="38"/>
        <v>0</v>
      </c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9" t="s">
        <v>51</v>
      </c>
      <c r="AW19" s="80">
        <f t="shared" si="8"/>
        <v>0</v>
      </c>
      <c r="AX19" s="80">
        <f t="shared" si="9"/>
        <v>0</v>
      </c>
      <c r="AY19" s="80">
        <f t="shared" si="10"/>
        <v>0</v>
      </c>
      <c r="AZ19" s="80">
        <f t="shared" si="11"/>
        <v>0</v>
      </c>
      <c r="BA19" s="80">
        <f t="shared" si="12"/>
        <v>9400</v>
      </c>
      <c r="BB19" s="80">
        <f t="shared" si="13"/>
        <v>0</v>
      </c>
      <c r="BC19" s="80">
        <f t="shared" si="14"/>
        <v>0</v>
      </c>
      <c r="BD19" s="80">
        <f t="shared" si="15"/>
        <v>0</v>
      </c>
      <c r="BE19" s="80">
        <f t="shared" si="16"/>
        <v>0</v>
      </c>
      <c r="BF19" s="80">
        <f t="shared" si="17"/>
        <v>0</v>
      </c>
      <c r="BG19" s="80">
        <f t="shared" si="18"/>
        <v>0</v>
      </c>
      <c r="BH19" s="80">
        <f t="shared" si="19"/>
        <v>0</v>
      </c>
      <c r="BI19" s="80">
        <f t="shared" si="20"/>
        <v>0</v>
      </c>
      <c r="BJ19" s="80">
        <f t="shared" si="21"/>
        <v>0</v>
      </c>
      <c r="BK19" s="80">
        <f t="shared" si="22"/>
        <v>0</v>
      </c>
      <c r="BL19" s="80"/>
      <c r="BM19" s="80">
        <f t="shared" si="23"/>
        <v>0</v>
      </c>
      <c r="BN19" s="80"/>
      <c r="BO19" s="80">
        <f t="shared" si="24"/>
        <v>0</v>
      </c>
      <c r="BP19" s="80">
        <f t="shared" si="25"/>
        <v>0</v>
      </c>
      <c r="BQ19" s="80">
        <f t="shared" si="26"/>
        <v>0</v>
      </c>
      <c r="BR19" s="80">
        <f t="shared" si="27"/>
        <v>0</v>
      </c>
      <c r="BS19" s="80">
        <f t="shared" si="28"/>
        <v>0</v>
      </c>
      <c r="BT19" s="80">
        <f t="shared" si="29"/>
        <v>0</v>
      </c>
      <c r="BU19" s="80">
        <f t="shared" si="30"/>
        <v>0</v>
      </c>
      <c r="BV19" s="80">
        <f t="shared" si="31"/>
        <v>0</v>
      </c>
      <c r="BW19" s="80">
        <f t="shared" si="32"/>
        <v>0</v>
      </c>
      <c r="BX19" s="80">
        <f t="shared" si="33"/>
        <v>0</v>
      </c>
      <c r="BY19" s="80">
        <f t="shared" si="34"/>
        <v>0</v>
      </c>
      <c r="BZ19" s="80">
        <f t="shared" si="35"/>
        <v>0</v>
      </c>
      <c r="CA19" s="80">
        <f t="shared" si="36"/>
        <v>0</v>
      </c>
      <c r="CB19" s="81">
        <f>ROUNDDOWN(SUM(AW19:CA19),-2)</f>
        <v>9400</v>
      </c>
      <c r="CC19" s="81">
        <v>6</v>
      </c>
      <c r="CD19" s="81">
        <f t="shared" si="37"/>
        <v>56400</v>
      </c>
    </row>
    <row r="20" spans="1:82" ht="19.5" hidden="1" x14ac:dyDescent="0.45">
      <c r="A20" s="68"/>
      <c r="CB20" s="81">
        <f>SUM(CB17:CB19)</f>
        <v>28200</v>
      </c>
      <c r="CC20" s="81"/>
      <c r="CD20" s="81">
        <f>SUM(CD17:CD19)</f>
        <v>169200</v>
      </c>
    </row>
    <row r="21" spans="1:82" hidden="1" x14ac:dyDescent="0.45">
      <c r="CB21" s="37">
        <f>CB20*74*1.1</f>
        <v>2295480</v>
      </c>
      <c r="CD21" s="82"/>
    </row>
    <row r="22" spans="1:82" hidden="1" x14ac:dyDescent="0.45">
      <c r="CB22" s="136"/>
      <c r="CD22" s="82"/>
    </row>
    <row r="23" spans="1:82" hidden="1" x14ac:dyDescent="0.45">
      <c r="CB23" s="136"/>
      <c r="CD23" s="82"/>
    </row>
    <row r="24" spans="1:82" hidden="1" x14ac:dyDescent="0.45"/>
  </sheetData>
  <mergeCells count="57">
    <mergeCell ref="AS5:AS6"/>
    <mergeCell ref="A9:CD9"/>
    <mergeCell ref="A12:A15"/>
    <mergeCell ref="B12:B15"/>
    <mergeCell ref="C12:C15"/>
    <mergeCell ref="D12:D15"/>
    <mergeCell ref="E12:E15"/>
    <mergeCell ref="F12:F14"/>
    <mergeCell ref="G12:G14"/>
    <mergeCell ref="H12:H14"/>
    <mergeCell ref="CB12:CB15"/>
    <mergeCell ref="CC12:CC15"/>
    <mergeCell ref="CD12:CD15"/>
    <mergeCell ref="I12:I15"/>
    <mergeCell ref="J12:J15"/>
    <mergeCell ref="K12:K15"/>
    <mergeCell ref="L12:L15"/>
    <mergeCell ref="M12:AT12"/>
    <mergeCell ref="AU12:AU13"/>
    <mergeCell ref="S14:S15"/>
    <mergeCell ref="T14:T15"/>
    <mergeCell ref="U14:U15"/>
    <mergeCell ref="V14:V15"/>
    <mergeCell ref="M13:O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BO13:BZ13"/>
    <mergeCell ref="P14:P15"/>
    <mergeCell ref="Q14:Q15"/>
    <mergeCell ref="R14:R15"/>
    <mergeCell ref="AW12:CA12"/>
    <mergeCell ref="AB14:AB15"/>
    <mergeCell ref="P13:AG13"/>
    <mergeCell ref="AH13:AS13"/>
    <mergeCell ref="AW13:BN13"/>
    <mergeCell ref="W14:W15"/>
    <mergeCell ref="X14:X15"/>
    <mergeCell ref="Y14:Y15"/>
    <mergeCell ref="Z14:Z15"/>
    <mergeCell ref="AA14:AA15"/>
    <mergeCell ref="AN14:AN15"/>
    <mergeCell ref="AC14:AC15"/>
    <mergeCell ref="AL14:AL15"/>
    <mergeCell ref="AM14:AM15"/>
    <mergeCell ref="AU14:AU15"/>
    <mergeCell ref="AO14:AO15"/>
    <mergeCell ref="AP14:AP15"/>
    <mergeCell ref="AQ14:AQ15"/>
    <mergeCell ref="AR14:AR15"/>
    <mergeCell ref="AS14:AS15"/>
    <mergeCell ref="AT14:AT15"/>
  </mergeCells>
  <phoneticPr fontId="4"/>
  <pageMargins left="0.48" right="0.34" top="0.74803149606299213" bottom="0.46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様式ケ</vt:lpstr>
      <vt:lpstr>Sheet1</vt:lpstr>
      <vt:lpstr>config</vt:lpstr>
      <vt:lpstr>server2</vt:lpstr>
      <vt:lpstr>server3</vt:lpstr>
      <vt:lpstr>config!kyotsukiban1</vt:lpstr>
      <vt:lpstr>config!kyotsukiban2</vt:lpstr>
      <vt:lpstr>server2!Print_Area</vt:lpstr>
      <vt:lpstr>server3!Print_Area</vt:lpstr>
      <vt:lpstr>様式ケ!Print_Area</vt:lpstr>
      <vt:lpstr>server2!Print_Titles</vt:lpstr>
      <vt:lpstr>server3!Print_Titles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髙橋　道弘</dc:creator>
  <cp:keywords/>
  <dc:description/>
  <cp:lastModifiedBy>酒井　邦光</cp:lastModifiedBy>
  <cp:revision/>
  <cp:lastPrinted>2026-04-08T23:36:47Z</cp:lastPrinted>
  <dcterms:created xsi:type="dcterms:W3CDTF">2019-04-02T10:50:21Z</dcterms:created>
  <dcterms:modified xsi:type="dcterms:W3CDTF">2026-04-22T10:25:28Z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2024-11-11T00:42:37Z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16efff6b-ff88-43b7-8c6b-50b3b08ed0e6</vt:lpwstr>
  </property>
  <property fmtid="{D5CDD505-2E9C-101B-9397-08002B2CF9AE}" pid="8" name="MSIP_Label_defa4170-0d19-0005-0004-bc88714345d2_ContentBits">
    <vt:lpwstr>0</vt:lpwstr>
  </property>
</Properties>
</file>