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checkCompatibility="1"/>
  <mc:AlternateContent xmlns:mc="http://schemas.openxmlformats.org/markup-compatibility/2006">
    <mc:Choice Requires="x15">
      <x15ac:absPath xmlns:x15ac="http://schemas.microsoft.com/office/spreadsheetml/2010/11/ac" url="\\nerima.local\課共有\福祉部\障害者サービス調整担当課\05 事業者支援係\001　ホームページ関係\３　事業者登録関係申請書等\11-01~03【移動支援・日中一時】＜登録＞\★令和８年度当初更新用\HP用\"/>
    </mc:Choice>
  </mc:AlternateContent>
  <xr:revisionPtr revIDLastSave="0" documentId="13_ncr:1_{57FA6CDA-7F4A-4C6D-94A3-982AD86B2702}" xr6:coauthVersionLast="47" xr6:coauthVersionMax="47" xr10:uidLastSave="{00000000-0000-0000-0000-000000000000}"/>
  <bookViews>
    <workbookView xWindow="-120" yWindow="-120" windowWidth="29040" windowHeight="15720" tabRatio="709" activeTab="4" xr2:uid="{00000000-000D-0000-FFFF-FFFF00000000}"/>
  </bookViews>
  <sheets>
    <sheet name="提出書類一覧" sheetId="52" r:id="rId1"/>
    <sheet name="登録申請書" sheetId="50" r:id="rId2"/>
    <sheet name="管理者経歴書  " sheetId="48" state="hidden" r:id="rId3"/>
    <sheet name="サ責経歴書  " sheetId="46" state="hidden" r:id="rId4"/>
    <sheet name="苦情解決措置の概要" sheetId="53" r:id="rId5"/>
    <sheet name="勤務形態一覧表" sheetId="56" r:id="rId6"/>
    <sheet name="勤務形態一覧表（記載例）" sheetId="54" r:id="rId7"/>
  </sheets>
  <externalReferences>
    <externalReference r:id="rId8"/>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nrisya">#REF!</definedName>
    <definedName name="KanriJyusyo">#REF!</definedName>
    <definedName name="KanriJyusyoKana">#REF!</definedName>
    <definedName name="KanriShimei">#REF!</definedName>
    <definedName name="KanriYubin">#REF!</definedName>
    <definedName name="kawasaki">#REF!</definedName>
    <definedName name="KenmuJigyoMei" localSheetId="3">#REF!</definedName>
    <definedName name="KenmuJigyoMei" localSheetId="2">#REF!</definedName>
    <definedName name="KenmuJigyoMei">#REF!</definedName>
    <definedName name="KenmuJikan" localSheetId="3">#REF!</definedName>
    <definedName name="KenmuJikan" localSheetId="2">#REF!</definedName>
    <definedName name="KenmuJikan">#REF!</definedName>
    <definedName name="KenmuShokushu" localSheetId="3">#REF!</definedName>
    <definedName name="KenmuShokushu" localSheetId="2">#REF!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3">'サ責経歴書  '!$A$1:$I$43</definedName>
    <definedName name="_xlnm.Print_Area" localSheetId="2">'管理者経歴書  '!$A$1:$I$43</definedName>
    <definedName name="_xlnm.Print_Area" localSheetId="5">勤務形態一覧表!$A$1:$AN$89</definedName>
    <definedName name="_xlnm.Print_Area" localSheetId="6">'勤務形態一覧表（記載例）'!$A$1:$AN$89</definedName>
    <definedName name="_xlnm.Print_Area" localSheetId="4">苦情解決措置の概要!$A$1:$B$18</definedName>
    <definedName name="_xlnm.Print_Area" localSheetId="0">提出書類一覧!$A$1:$J$35</definedName>
    <definedName name="_xlnm.Print_Area" localSheetId="1">登録申請書!$A$1:$N$30</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 localSheetId="3">[1]main!#REF!</definedName>
    <definedName name="startNo" localSheetId="2">[1]main!#REF!</definedName>
    <definedName name="startNo">[1]main!#REF!</definedName>
    <definedName name="startNumber" localSheetId="3">[1]main!#REF!</definedName>
    <definedName name="startNumber" localSheetId="2">[1]main!#REF!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56" l="1"/>
  <c r="L53" i="56"/>
  <c r="I53" i="56"/>
  <c r="F53" i="56"/>
  <c r="E53" i="56"/>
  <c r="L52" i="56"/>
  <c r="I52" i="56"/>
  <c r="F52" i="56"/>
  <c r="E52" i="56"/>
  <c r="D52" i="56"/>
  <c r="C52" i="56"/>
  <c r="F42" i="56"/>
  <c r="E42" i="56"/>
  <c r="D42" i="56"/>
  <c r="AH41" i="56"/>
  <c r="AK41" i="56" s="1"/>
  <c r="AH40" i="56"/>
  <c r="AK40" i="56" s="1"/>
  <c r="I40" i="56"/>
  <c r="F39" i="56"/>
  <c r="E39" i="56"/>
  <c r="D39" i="56"/>
  <c r="U38" i="56"/>
  <c r="AJ31" i="56"/>
  <c r="AI31" i="56"/>
  <c r="AH31" i="56"/>
  <c r="AG31" i="56"/>
  <c r="AF31" i="56"/>
  <c r="AE31" i="56"/>
  <c r="AD31" i="56"/>
  <c r="AC31" i="56"/>
  <c r="AB31" i="56"/>
  <c r="AA31" i="56"/>
  <c r="Z31" i="56"/>
  <c r="Y31" i="56"/>
  <c r="X31" i="56"/>
  <c r="W31" i="56"/>
  <c r="V31" i="56"/>
  <c r="U31" i="56"/>
  <c r="T31" i="56"/>
  <c r="S31" i="56"/>
  <c r="R31" i="56"/>
  <c r="Q31" i="56"/>
  <c r="P31" i="56"/>
  <c r="O31" i="56"/>
  <c r="N31" i="56"/>
  <c r="M31" i="56"/>
  <c r="L31" i="56"/>
  <c r="K31" i="56"/>
  <c r="J31" i="56"/>
  <c r="I31" i="56"/>
  <c r="H31" i="56"/>
  <c r="G31" i="56"/>
  <c r="F31" i="56"/>
  <c r="AK30" i="56"/>
  <c r="AK29" i="56"/>
  <c r="AK28" i="56"/>
  <c r="AK27" i="56"/>
  <c r="AK26" i="56"/>
  <c r="AK25" i="56"/>
  <c r="AK24" i="56"/>
  <c r="AK23" i="56"/>
  <c r="AK22" i="56"/>
  <c r="AK21" i="56"/>
  <c r="AK20" i="56"/>
  <c r="AK19" i="56"/>
  <c r="AL19" i="56" s="1"/>
  <c r="AK18" i="56"/>
  <c r="AK17" i="56"/>
  <c r="AK16" i="56"/>
  <c r="AK15" i="56"/>
  <c r="AK14" i="56"/>
  <c r="I54" i="56" s="1"/>
  <c r="AK13" i="56"/>
  <c r="AK12" i="56"/>
  <c r="AG10" i="56"/>
  <c r="AF10" i="56"/>
  <c r="AE10" i="56"/>
  <c r="AD10" i="56"/>
  <c r="AC10" i="56"/>
  <c r="AB10" i="56"/>
  <c r="AA10" i="56"/>
  <c r="Z10" i="56"/>
  <c r="Y10" i="56"/>
  <c r="X10" i="56"/>
  <c r="W10" i="56"/>
  <c r="V10" i="56"/>
  <c r="U10" i="56"/>
  <c r="T10" i="56"/>
  <c r="S10" i="56"/>
  <c r="R10" i="56"/>
  <c r="Q10" i="56"/>
  <c r="P10" i="56"/>
  <c r="O10" i="56"/>
  <c r="N10" i="56"/>
  <c r="M10" i="56"/>
  <c r="L10" i="56"/>
  <c r="K10" i="56"/>
  <c r="J10" i="56"/>
  <c r="I10" i="56"/>
  <c r="H10" i="56"/>
  <c r="G10" i="56"/>
  <c r="F10" i="56"/>
  <c r="AH10" i="56" s="1"/>
  <c r="AG9" i="56"/>
  <c r="AF9" i="56"/>
  <c r="AE9" i="56"/>
  <c r="AD9" i="56"/>
  <c r="AC9" i="56"/>
  <c r="AB9" i="56"/>
  <c r="AA9" i="56"/>
  <c r="Z9" i="56"/>
  <c r="Y9" i="56"/>
  <c r="X9" i="56"/>
  <c r="W9" i="56"/>
  <c r="V9" i="56"/>
  <c r="U9" i="56"/>
  <c r="T9" i="56"/>
  <c r="S9" i="56"/>
  <c r="R9" i="56"/>
  <c r="Q9" i="56"/>
  <c r="P9" i="56"/>
  <c r="O9" i="56"/>
  <c r="N9" i="56"/>
  <c r="M9" i="56"/>
  <c r="L9" i="56"/>
  <c r="K9" i="56"/>
  <c r="J9" i="56"/>
  <c r="I9" i="56"/>
  <c r="H9" i="56"/>
  <c r="G9" i="56"/>
  <c r="F9" i="56"/>
  <c r="I44" i="54"/>
  <c r="I42" i="54"/>
  <c r="F42" i="54"/>
  <c r="AL29" i="56" l="1"/>
  <c r="AL25" i="56"/>
  <c r="AL27" i="56"/>
  <c r="AL28" i="56"/>
  <c r="AL18" i="56"/>
  <c r="AL20" i="56"/>
  <c r="AI10" i="56"/>
  <c r="AJ10" i="56"/>
  <c r="AL30" i="56"/>
  <c r="AL21" i="56"/>
  <c r="AL22" i="56"/>
  <c r="AL12" i="56"/>
  <c r="AL23" i="56"/>
  <c r="AL13" i="56"/>
  <c r="AH9" i="56"/>
  <c r="AL24" i="56"/>
  <c r="AI9" i="56"/>
  <c r="AL15" i="56"/>
  <c r="AJ9" i="56"/>
  <c r="AL16" i="56"/>
  <c r="AL17" i="56"/>
  <c r="AL26" i="56"/>
  <c r="I42" i="56"/>
  <c r="I44" i="56" s="1"/>
  <c r="AH42" i="56" s="1"/>
  <c r="AK42" i="56" s="1"/>
  <c r="AK31" i="56"/>
  <c r="AL31" i="56" s="1"/>
  <c r="AL14" i="56"/>
  <c r="F31" i="54"/>
  <c r="AK12" i="54"/>
  <c r="AH40" i="54"/>
  <c r="E42" i="54"/>
  <c r="D42" i="54"/>
  <c r="E53" i="54"/>
  <c r="AM40" i="56" l="1"/>
  <c r="AM43" i="56" s="1" a="1"/>
  <c r="AM43" i="56" s="1"/>
  <c r="D52" i="54"/>
  <c r="C52" i="54"/>
  <c r="AH42" i="54"/>
  <c r="AK42" i="54" s="1"/>
  <c r="AH41" i="54"/>
  <c r="AK41" i="54" s="1"/>
  <c r="I40" i="54"/>
  <c r="F39" i="54"/>
  <c r="E39" i="54"/>
  <c r="D39" i="54"/>
  <c r="U38" i="54"/>
  <c r="AJ31" i="54"/>
  <c r="AI31" i="54"/>
  <c r="AH31" i="54"/>
  <c r="AG31" i="54"/>
  <c r="AF31" i="54"/>
  <c r="AE31" i="54"/>
  <c r="AD31" i="54"/>
  <c r="AC31" i="54"/>
  <c r="AB31" i="54"/>
  <c r="AA31" i="54"/>
  <c r="Z31" i="54"/>
  <c r="Y31" i="54"/>
  <c r="X31" i="54"/>
  <c r="W31" i="54"/>
  <c r="V31" i="54"/>
  <c r="U31" i="54"/>
  <c r="T31" i="54"/>
  <c r="S31" i="54"/>
  <c r="R31" i="54"/>
  <c r="Q31" i="54"/>
  <c r="P31" i="54"/>
  <c r="O31" i="54"/>
  <c r="N31" i="54"/>
  <c r="M31" i="54"/>
  <c r="L31" i="54"/>
  <c r="K31" i="54"/>
  <c r="J31" i="54"/>
  <c r="I31" i="54"/>
  <c r="H31" i="54"/>
  <c r="G31" i="54"/>
  <c r="AK30" i="54"/>
  <c r="AL30" i="54" s="1"/>
  <c r="AK29" i="54"/>
  <c r="AL29" i="54" s="1"/>
  <c r="AL28" i="54"/>
  <c r="AK28" i="54"/>
  <c r="AL27" i="54"/>
  <c r="AK27" i="54"/>
  <c r="AK26" i="54"/>
  <c r="AL26" i="54" s="1"/>
  <c r="AK25" i="54"/>
  <c r="AL25" i="54" s="1"/>
  <c r="AK24" i="54"/>
  <c r="AL24" i="54" s="1"/>
  <c r="AK23" i="54"/>
  <c r="AL23" i="54" s="1"/>
  <c r="AL22" i="54"/>
  <c r="AK22" i="54"/>
  <c r="AL21" i="54"/>
  <c r="AK21" i="54"/>
  <c r="AK20" i="54"/>
  <c r="AL20" i="54" s="1"/>
  <c r="AK19" i="54"/>
  <c r="AL19" i="54" s="1"/>
  <c r="AK18" i="54"/>
  <c r="AL18" i="54" s="1"/>
  <c r="AK17" i="54"/>
  <c r="AL17" i="54" s="1"/>
  <c r="AK16" i="54"/>
  <c r="AL16" i="54" s="1"/>
  <c r="AK15" i="54"/>
  <c r="AL15" i="54" s="1"/>
  <c r="AK14" i="54"/>
  <c r="AL14" i="54" s="1"/>
  <c r="AK13" i="54"/>
  <c r="AL12" i="54"/>
  <c r="AG10" i="54"/>
  <c r="AF10" i="54"/>
  <c r="AE10" i="54"/>
  <c r="AD10" i="54"/>
  <c r="AC10" i="54"/>
  <c r="AB10" i="54"/>
  <c r="AA10" i="54"/>
  <c r="Z10" i="54"/>
  <c r="Y10" i="54"/>
  <c r="X10" i="54"/>
  <c r="W10" i="54"/>
  <c r="V10" i="54"/>
  <c r="U10" i="54"/>
  <c r="T10" i="54"/>
  <c r="S10" i="54"/>
  <c r="R10" i="54"/>
  <c r="Q10" i="54"/>
  <c r="P10" i="54"/>
  <c r="O10" i="54"/>
  <c r="N10" i="54"/>
  <c r="M10" i="54"/>
  <c r="L10" i="54"/>
  <c r="K10" i="54"/>
  <c r="J10" i="54"/>
  <c r="I10" i="54"/>
  <c r="H10" i="54"/>
  <c r="G10" i="54"/>
  <c r="F10" i="54"/>
  <c r="AH10" i="54" s="1"/>
  <c r="AG9" i="54"/>
  <c r="AF9" i="54"/>
  <c r="AE9" i="54"/>
  <c r="AD9" i="54"/>
  <c r="AC9" i="54"/>
  <c r="AB9" i="54"/>
  <c r="AA9" i="54"/>
  <c r="Z9" i="54"/>
  <c r="Y9" i="54"/>
  <c r="X9" i="54"/>
  <c r="W9" i="54"/>
  <c r="V9" i="54"/>
  <c r="U9" i="54"/>
  <c r="T9" i="54"/>
  <c r="S9" i="54"/>
  <c r="R9" i="54"/>
  <c r="Q9" i="54"/>
  <c r="P9" i="54"/>
  <c r="O9" i="54"/>
  <c r="N9" i="54"/>
  <c r="M9" i="54"/>
  <c r="L9" i="54"/>
  <c r="K9" i="54"/>
  <c r="J9" i="54"/>
  <c r="I9" i="54"/>
  <c r="H9" i="54"/>
  <c r="G9" i="54"/>
  <c r="F9" i="54"/>
  <c r="AJ9" i="54" s="1"/>
  <c r="AL13" i="54" l="1"/>
  <c r="E54" i="54"/>
  <c r="I54" i="54"/>
  <c r="AK31" i="54"/>
  <c r="AL31" i="54" s="1"/>
  <c r="AI10" i="54"/>
  <c r="AJ10" i="54"/>
  <c r="AH9" i="54"/>
  <c r="I52" i="54"/>
  <c r="L52" i="54"/>
  <c r="E52" i="54"/>
  <c r="F52" i="54"/>
  <c r="AI9" i="54"/>
  <c r="F53" i="54"/>
  <c r="AK40" i="54"/>
  <c r="AM40" i="54" s="1"/>
  <c r="AM43" i="54" s="1" a="1"/>
  <c r="AM43" i="54" s="1"/>
  <c r="I53" i="54"/>
  <c r="L53" i="54"/>
  <c r="C4" i="46" l="1"/>
  <c r="C4"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<sst xmlns="http://schemas.openxmlformats.org/spreadsheetml/2006/main" count="371" uniqueCount="204">
  <si>
    <t>あり・なし</t>
    <phoneticPr fontId="3"/>
  </si>
  <si>
    <t>事業所の名称</t>
    <rPh sb="0" eb="3">
      <t>ジギョウショ</t>
    </rPh>
    <rPh sb="4" eb="6">
      <t>メイショウ</t>
    </rPh>
    <phoneticPr fontId="3"/>
  </si>
  <si>
    <t>フリガナ</t>
    <phoneticPr fontId="3"/>
  </si>
  <si>
    <t>氏名</t>
    <rPh sb="0" eb="2">
      <t>シメイ</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</si>
  <si>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</si>
  <si>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</si>
  <si>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</si>
  <si>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</si>
  <si>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</si>
  <si>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</si>
  <si>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</si>
  <si>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</si>
  <si>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措　置　の　概　要</t>
    <rPh sb="0" eb="1">
      <t>ソ</t>
    </rPh>
    <rPh sb="2" eb="3">
      <t>チ</t>
    </rPh>
    <rPh sb="6" eb="7">
      <t>オオムネ</t>
    </rPh>
    <rPh sb="8" eb="9">
      <t>ヨウ</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</si>
  <si>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</si>
  <si>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　※具体的な対応方針</t>
    <rPh sb="2" eb="5">
      <t>グタイテキ</t>
    </rPh>
    <rPh sb="6" eb="8">
      <t>タイオウ</t>
    </rPh>
    <rPh sb="8" eb="10">
      <t>ホウシン</t>
    </rPh>
    <phoneticPr fontId="3"/>
  </si>
  <si>
    <t>３　その他参考事項</t>
    <rPh sb="4" eb="5">
      <t>タ</t>
    </rPh>
    <rPh sb="5" eb="7">
      <t>サンコウ</t>
    </rPh>
    <rPh sb="7" eb="9">
      <t>ジコウ</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</si>
  <si>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</si>
  <si>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</si>
  <si>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</si>
  <si>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</si>
  <si>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</si>
  <si>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月</t>
    <rPh sb="0" eb="1">
      <t>ゲツ</t>
    </rPh>
    <phoneticPr fontId="3"/>
  </si>
  <si>
    <t>合計</t>
    <rPh sb="0" eb="2">
      <t>ゴウケイ</t>
    </rPh>
    <phoneticPr fontId="3"/>
  </si>
  <si>
    <t>○○ヘルパーステーション</t>
    <phoneticPr fontId="3"/>
  </si>
  <si>
    <t>サービス提供責任者</t>
    <rPh sb="4" eb="6">
      <t>テイキョウ</t>
    </rPh>
    <rPh sb="6" eb="9">
      <t>セキニンシャ</t>
    </rPh>
    <phoneticPr fontId="3"/>
  </si>
  <si>
    <t>事業所名</t>
    <rPh sb="0" eb="3">
      <t>ジギョウショ</t>
    </rPh>
    <rPh sb="3" eb="4">
      <t>メイ</t>
    </rPh>
    <phoneticPr fontId="3"/>
  </si>
  <si>
    <t>管理者経歴書</t>
    <rPh sb="0" eb="3">
      <t>カンリシャ</t>
    </rPh>
    <rPh sb="3" eb="6">
      <t>ケイレキショ</t>
    </rPh>
    <phoneticPr fontId="3"/>
  </si>
  <si>
    <t>サービス提供責任者経歴書</t>
    <phoneticPr fontId="3"/>
  </si>
  <si>
    <t>第２号様式（第３条関係）</t>
  </si>
  <si>
    <t>（移動支援事業・日中一時支援事業）</t>
  </si>
  <si>
    <t>練馬区長　殿</t>
  </si>
  <si>
    <t>　練馬区地域生活支援事業実施事業者登録要領に基づき、地域生活支援事業の事業者登録を受けたいので、下記のとおり関係書類を添えて申請します。</t>
  </si>
  <si>
    <t>記</t>
  </si>
  <si>
    <t>２　申請者等</t>
  </si>
  <si>
    <t>フリガナ</t>
  </si>
  <si>
    <t>名称</t>
  </si>
  <si>
    <t>（郵便番号　　　　　－　　　　　　）</t>
  </si>
  <si>
    <t>連絡先</t>
  </si>
  <si>
    <t>電話番号</t>
  </si>
  <si>
    <t>－　　　　－</t>
  </si>
  <si>
    <t>代表者</t>
  </si>
  <si>
    <t>職</t>
  </si>
  <si>
    <t>氏名</t>
  </si>
  <si>
    <t>登録を受けようとする事業所</t>
  </si>
  <si>
    <t>事業所の所在地</t>
  </si>
  <si>
    <t>管理者氏名</t>
  </si>
  <si>
    <t>地域生活支援事業者登録申請書</t>
    <phoneticPr fontId="3"/>
  </si>
  <si>
    <t>所在地</t>
    <rPh sb="0" eb="3">
      <t>ショザイチ</t>
    </rPh>
    <phoneticPr fontId="3"/>
  </si>
  <si>
    <t>名称</t>
    <rPh sb="0" eb="2">
      <t>メイショウ</t>
    </rPh>
    <phoneticPr fontId="3"/>
  </si>
  <si>
    <t>代表者職・氏名</t>
    <rPh sb="0" eb="3">
      <t>ダイヒョウシャ</t>
    </rPh>
    <rPh sb="3" eb="4">
      <t>ショク</t>
    </rPh>
    <rPh sb="5" eb="7">
      <t>シメイ</t>
    </rPh>
    <phoneticPr fontId="3"/>
  </si>
  <si>
    <t>　⑴　移動支援事業　　　⑵　日中一時支援事業</t>
    <phoneticPr fontId="3"/>
  </si>
  <si>
    <t>主たる事務所の所在地</t>
    <phoneticPr fontId="3"/>
  </si>
  <si>
    <t>都道府県指定障害福祉
サービス等事業所番号</t>
    <phoneticPr fontId="3"/>
  </si>
  <si>
    <t>サービス提供責任者氏名
（移動支援事業のみ）</t>
    <phoneticPr fontId="3"/>
  </si>
  <si>
    <t>FAX番号</t>
    <phoneticPr fontId="3"/>
  </si>
  <si>
    <t>事業者
（法人）</t>
    <rPh sb="0" eb="3">
      <t>ジギョウシャ</t>
    </rPh>
    <rPh sb="6" eb="8">
      <t>ホウジン</t>
    </rPh>
    <phoneticPr fontId="3"/>
  </si>
  <si>
    <t>　　年　　月　　日</t>
    <phoneticPr fontId="3"/>
  </si>
  <si>
    <t>（郵便番号　　　　　－　　　　　　）</t>
    <phoneticPr fontId="3"/>
  </si>
  <si>
    <t>事業者（法人）</t>
    <phoneticPr fontId="3"/>
  </si>
  <si>
    <t>（移動支援事業・日中一時支援事業）</t>
    <phoneticPr fontId="3"/>
  </si>
  <si>
    <t>地域生活支援事業者登録の申請に係る提出書類一覧</t>
    <phoneticPr fontId="3"/>
  </si>
  <si>
    <t>事業者名
（法人名）</t>
    <rPh sb="0" eb="3">
      <t>ジギョウシャ</t>
    </rPh>
    <rPh sb="3" eb="4">
      <t>メイ</t>
    </rPh>
    <rPh sb="6" eb="8">
      <t>ホウジン</t>
    </rPh>
    <rPh sb="8" eb="9">
      <t>メイ</t>
    </rPh>
    <phoneticPr fontId="3"/>
  </si>
  <si>
    <t>メールアドレス</t>
    <phoneticPr fontId="3"/>
  </si>
  <si>
    <t>@</t>
    <phoneticPr fontId="3"/>
  </si>
  <si>
    <t>提出書類に関する
担当者</t>
    <rPh sb="0" eb="2">
      <t>テイシュツ</t>
    </rPh>
    <rPh sb="2" eb="4">
      <t>ショルイ</t>
    </rPh>
    <rPh sb="5" eb="6">
      <t>カン</t>
    </rPh>
    <rPh sb="9" eb="12">
      <t>タントウシャ</t>
    </rPh>
    <phoneticPr fontId="3"/>
  </si>
  <si>
    <t>提出書類に関する
電話番号</t>
    <rPh sb="0" eb="2">
      <t>テイシュツ</t>
    </rPh>
    <rPh sb="2" eb="4">
      <t>ショルイ</t>
    </rPh>
    <rPh sb="5" eb="6">
      <t>カン</t>
    </rPh>
    <rPh sb="9" eb="11">
      <t>デンワ</t>
    </rPh>
    <rPh sb="11" eb="13">
      <t>バンゴウ</t>
    </rPh>
    <phoneticPr fontId="3"/>
  </si>
  <si>
    <t>申　請　書　類</t>
  </si>
  <si>
    <t>移動支援</t>
  </si>
  <si>
    <t>確認欄</t>
  </si>
  <si>
    <t>日中一時</t>
  </si>
  <si>
    <t>地域生活支援事業者登録申請書</t>
  </si>
  <si>
    <t>□</t>
  </si>
  <si>
    <t>運営規程</t>
  </si>
  <si>
    <t>事業所の利用者またはその家族からの苦情を解決するために講ずる措置の概要</t>
  </si>
  <si>
    <t>事業所の平面図</t>
  </si>
  <si>
    <t>申請書類合計数</t>
  </si>
  <si>
    <t>９点</t>
  </si>
  <si>
    <t>８点</t>
  </si>
  <si>
    <t>地域生活支援事業者登録の申請に係る提出書類一覧
（本紙）</t>
    <phoneticPr fontId="3"/>
  </si>
  <si>
    <t>サービスに従事する者の勤務体制および勤務形態
（１か月の出勤表）</t>
    <phoneticPr fontId="3"/>
  </si>
  <si>
    <t>※確認欄に「レ」点を付し、申請書類に漏れのないよう確認してください。</t>
    <rPh sb="1" eb="3">
      <t>カクニン</t>
    </rPh>
    <rPh sb="3" eb="4">
      <t>ラン</t>
    </rPh>
    <rPh sb="8" eb="9">
      <t>テン</t>
    </rPh>
    <rPh sb="10" eb="11">
      <t>フ</t>
    </rPh>
    <rPh sb="13" eb="15">
      <t>シンセイ</t>
    </rPh>
    <rPh sb="15" eb="17">
      <t>ショルイ</t>
    </rPh>
    <rPh sb="18" eb="19">
      <t>モ</t>
    </rPh>
    <rPh sb="25" eb="27">
      <t>カクニン</t>
    </rPh>
    <phoneticPr fontId="3"/>
  </si>
  <si>
    <t>○○　○○</t>
    <phoneticPr fontId="3"/>
  </si>
  <si>
    <t>（参考様式）</t>
    <rPh sb="1" eb="3">
      <t>サンコウ</t>
    </rPh>
    <rPh sb="3" eb="5">
      <t>ヨウシキ</t>
    </rPh>
    <phoneticPr fontId="3"/>
  </si>
  <si>
    <t>※法人本部や行政書士事務所等、提出元が違う場合には、その旨を事業所名欄に記載。</t>
    <rPh sb="1" eb="3">
      <t>ホウジン</t>
    </rPh>
    <rPh sb="3" eb="5">
      <t>ホンブ</t>
    </rPh>
    <rPh sb="6" eb="8">
      <t>ギョウセイ</t>
    </rPh>
    <rPh sb="8" eb="10">
      <t>ショシ</t>
    </rPh>
    <rPh sb="10" eb="12">
      <t>ジム</t>
    </rPh>
    <rPh sb="12" eb="13">
      <t>ショ</t>
    </rPh>
    <rPh sb="13" eb="14">
      <t>トウ</t>
    </rPh>
    <rPh sb="15" eb="17">
      <t>テイシュツ</t>
    </rPh>
    <rPh sb="17" eb="18">
      <t>モト</t>
    </rPh>
    <rPh sb="19" eb="20">
      <t>チガ</t>
    </rPh>
    <rPh sb="21" eb="23">
      <t>バアイ</t>
    </rPh>
    <rPh sb="28" eb="29">
      <t>ムネ</t>
    </rPh>
    <rPh sb="30" eb="33">
      <t>ジギョウショ</t>
    </rPh>
    <rPh sb="33" eb="34">
      <t>メイ</t>
    </rPh>
    <rPh sb="34" eb="35">
      <t>ラン</t>
    </rPh>
    <rPh sb="36" eb="38">
      <t>キサイ</t>
    </rPh>
    <phoneticPr fontId="3"/>
  </si>
  <si>
    <t>※申請される際には、事業者保管用として提出書類一式の写しを保存してくださいますようお願いします。</t>
    <phoneticPr fontId="3"/>
  </si>
  <si>
    <t>※収受印を押印した申請書控えを希望される事業者におかれましては、申請書のコピーおよび切手を貼った返信用封筒を同封してください。</t>
    <phoneticPr fontId="3"/>
  </si>
  <si>
    <t>【提出先および問合せ先】</t>
    <phoneticPr fontId="3"/>
  </si>
  <si>
    <t>〒１７６－８５０１</t>
    <phoneticPr fontId="3"/>
  </si>
  <si>
    <t>練馬区豊玉北６－１２－１</t>
    <phoneticPr fontId="3"/>
  </si>
  <si>
    <t>練馬区　福祉部　障害者サービス調整担当課　事業者支援係</t>
  </si>
  <si>
    <t>電話　03-5984-2825（直通）</t>
    <phoneticPr fontId="3"/>
  </si>
  <si>
    <t>FAX 　03-5984-1215</t>
    <phoneticPr fontId="3"/>
  </si>
  <si>
    <t>Mail　SHOGAICHOSEI@city.nerima.tokyo.jp</t>
    <phoneticPr fontId="3"/>
  </si>
  <si>
    <r>
      <t xml:space="preserve">サービスに従事する者の資格が確認できるものの写し
</t>
    </r>
    <r>
      <rPr>
        <sz val="9"/>
        <color rgb="FFFF0000"/>
        <rFont val="ＭＳ 明朝"/>
        <family val="1"/>
        <charset val="128"/>
      </rPr>
      <t>※「練馬区地域生活支援事業の事業者登録基準に関する要綱」の別表「移動支援事業所従業者の資格要件」より、従事者の資格要件が確認できる証明書の写し</t>
    </r>
    <rPh sb="54" eb="56">
      <t>ベッピョウ</t>
    </rPh>
    <rPh sb="76" eb="79">
      <t>ジュウジシャ</t>
    </rPh>
    <rPh sb="80" eb="82">
      <t>シカク</t>
    </rPh>
    <rPh sb="82" eb="84">
      <t>ヨウケン</t>
    </rPh>
    <rPh sb="85" eb="87">
      <t>カクニン</t>
    </rPh>
    <rPh sb="90" eb="93">
      <t>ショウメイショ</t>
    </rPh>
    <rPh sb="94" eb="95">
      <t>ウツ</t>
    </rPh>
    <phoneticPr fontId="3"/>
  </si>
  <si>
    <r>
      <t>１　申請事業</t>
    </r>
    <r>
      <rPr>
        <sz val="11"/>
        <color rgb="FFFF0000"/>
        <rFont val="ＭＳ 明朝"/>
        <family val="1"/>
        <charset val="128"/>
      </rPr>
      <t>（希望する事業番号に○を付けてください）</t>
    </r>
    <phoneticPr fontId="3"/>
  </si>
  <si>
    <r>
      <t xml:space="preserve">障害福祉サービス事業所の指定(更新)通知書等の写し
</t>
    </r>
    <r>
      <rPr>
        <sz val="9"/>
        <color rgb="FFFF0000"/>
        <rFont val="ＭＳ 明朝"/>
        <family val="1"/>
        <charset val="128"/>
      </rPr>
      <t>※都道府県知事等から交付されたもの</t>
    </r>
    <rPh sb="15" eb="17">
      <t>コウシン</t>
    </rPh>
    <rPh sb="27" eb="31">
      <t>トドウフケン</t>
    </rPh>
    <rPh sb="31" eb="33">
      <t>チジ</t>
    </rPh>
    <rPh sb="33" eb="34">
      <t>トウ</t>
    </rPh>
    <rPh sb="36" eb="38">
      <t>コウフ</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</si>
  <si>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</si>
  <si>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指定障害福祉サービス等の種類</t>
    <rPh sb="0" eb="2">
      <t>シテイ</t>
    </rPh>
    <rPh sb="2" eb="4">
      <t>ショウガイ</t>
    </rPh>
    <rPh sb="4" eb="6">
      <t>フクシ</t>
    </rPh>
    <rPh sb="10" eb="11">
      <t>ナド</t>
    </rPh>
    <rPh sb="12" eb="14">
      <t>シュルイ</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</si>
  <si>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</si>
  <si>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　　①　連絡先　　　　　TEL:　             　　　FAX:　
　　②　担当者名
　　③　受付時間
　　④　担当者が不在の場合の対応</t>
    <phoneticPr fontId="3"/>
  </si>
  <si>
    <t>（参考様式）</t>
    <phoneticPr fontId="3"/>
  </si>
  <si>
    <t>サービス種別</t>
    <rPh sb="4" eb="6">
      <t>シュベツ</t>
    </rPh>
    <phoneticPr fontId="46"/>
  </si>
  <si>
    <t>年</t>
    <rPh sb="0" eb="1">
      <t>ネン</t>
    </rPh>
    <phoneticPr fontId="3"/>
  </si>
  <si>
    <t>事業所名</t>
    <rPh sb="0" eb="3">
      <t>ジギョウショ</t>
    </rPh>
    <rPh sb="3" eb="4">
      <t>メイ</t>
    </rPh>
    <phoneticPr fontId="46"/>
  </si>
  <si>
    <t>(1)記載する期間</t>
    <rPh sb="3" eb="5">
      <t>キサイ</t>
    </rPh>
    <rPh sb="7" eb="9">
      <t>キカン</t>
    </rPh>
    <phoneticPr fontId="3"/>
  </si>
  <si>
    <t>４週</t>
  </si>
  <si>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</si>
  <si>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6"/>
  </si>
  <si>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</si>
  <si>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</si>
  <si>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</si>
  <si>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</si>
  <si>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</si>
  <si>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</si>
  <si>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</si>
  <si>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</si>
  <si>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</si>
  <si>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</si>
  <si>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</si>
  <si>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第５週</t>
    <rPh sb="0" eb="1">
      <t>ダイ</t>
    </rPh>
    <rPh sb="2" eb="3">
      <t>シュウ</t>
    </rPh>
    <phoneticPr fontId="3"/>
  </si>
  <si>
    <t>※選択肢にない職種については直接入力してください</t>
    <phoneticPr fontId="50"/>
  </si>
  <si>
    <t>管理者</t>
    <rPh sb="0" eb="3">
      <t>カンリシャ</t>
    </rPh>
    <phoneticPr fontId="50"/>
  </si>
  <si>
    <t>A</t>
  </si>
  <si>
    <t>サービス提供責任者</t>
    <rPh sb="4" eb="6">
      <t>テイキョウ</t>
    </rPh>
    <rPh sb="6" eb="9">
      <t>セキニンシャ</t>
    </rPh>
    <phoneticPr fontId="50"/>
  </si>
  <si>
    <t>B</t>
  </si>
  <si>
    <t>C</t>
  </si>
  <si>
    <t>D</t>
  </si>
  <si>
    <t>サービス提供時間</t>
    <rPh sb="4" eb="6">
      <t>テイキョウ</t>
    </rPh>
    <rPh sb="6" eb="8">
      <t>ジカン</t>
    </rPh>
    <phoneticPr fontId="3"/>
  </si>
  <si>
    <t>＜人員に関する基準＞</t>
    <rPh sb="1" eb="3">
      <t>ジンイン</t>
    </rPh>
    <rPh sb="4" eb="5">
      <t>カン</t>
    </rPh>
    <rPh sb="7" eb="9">
      <t>キジュン</t>
    </rPh>
    <phoneticPr fontId="3"/>
  </si>
  <si>
    <t>（新規申請の場合は推定数）</t>
    <phoneticPr fontId="51"/>
  </si>
  <si>
    <t>○サービス提供責任者</t>
    <rPh sb="5" eb="7">
      <t>テイキョウ</t>
    </rPh>
    <rPh sb="7" eb="10">
      <t>セキニンシャ</t>
    </rPh>
    <phoneticPr fontId="51"/>
  </si>
  <si>
    <t>合計</t>
    <rPh sb="0" eb="2">
      <t>ゴウケイ</t>
    </rPh>
    <phoneticPr fontId="51"/>
  </si>
  <si>
    <t>区分</t>
    <rPh sb="0" eb="2">
      <t>クブン</t>
    </rPh>
    <phoneticPr fontId="51"/>
  </si>
  <si>
    <t>各区分の値とそれに基づく配置数</t>
    <phoneticPr fontId="50"/>
  </si>
  <si>
    <t>必要な配置数</t>
    <rPh sb="0" eb="2">
      <t>ヒツヨウ</t>
    </rPh>
    <rPh sb="3" eb="6">
      <t>ハイチスウ</t>
    </rPh>
    <phoneticPr fontId="51"/>
  </si>
  <si>
    <t>○</t>
  </si>
  <si>
    <t>常勤換算方法によらない場合</t>
    <phoneticPr fontId="50"/>
  </si>
  <si>
    <t>サービス提供時間が450時間又はその端数を増すごとに1人以上</t>
    <phoneticPr fontId="50"/>
  </si>
  <si>
    <t>h</t>
    <phoneticPr fontId="51"/>
  </si>
  <si>
    <t>従業者数が10人又はその端数を増すごとに1人以上</t>
    <phoneticPr fontId="50"/>
  </si>
  <si>
    <t>人</t>
    <rPh sb="0" eb="1">
      <t>ニン</t>
    </rPh>
    <phoneticPr fontId="51"/>
  </si>
  <si>
    <t>利用者数が40人又はその端数を増すごとに1人以上</t>
    <phoneticPr fontId="50"/>
  </si>
  <si>
    <t>（平均利用者数）</t>
    <phoneticPr fontId="51"/>
  </si>
  <si>
    <t>常勤換算方法による場合</t>
  </si>
  <si>
    <t>次の条件を満たす場合は「○」を選択→</t>
    <rPh sb="0" eb="1">
      <t>ツギ</t>
    </rPh>
    <rPh sb="2" eb="4">
      <t>ジョウケン</t>
    </rPh>
    <rPh sb="5" eb="6">
      <t>ミ</t>
    </rPh>
    <rPh sb="8" eb="10">
      <t>バアイ</t>
    </rPh>
    <rPh sb="15" eb="17">
      <t>センタク</t>
    </rPh>
    <phoneticPr fontId="50"/>
  </si>
  <si>
    <t>①常勤のサービス提供責任者を３人以上配置</t>
    <phoneticPr fontId="50"/>
  </si>
  <si>
    <t>②サービス提供責任者の業務に主として従事する者を1人以上配置</t>
    <phoneticPr fontId="50"/>
  </si>
  <si>
    <t>③サービス提供責任者が行う業務が効率的に行われている</t>
    <phoneticPr fontId="50"/>
  </si>
  <si>
    <t>＜人員基準に関する実人数集計＞</t>
    <rPh sb="1" eb="5">
      <t>ジンインキジュン</t>
    </rPh>
    <rPh sb="6" eb="7">
      <t>カン</t>
    </rPh>
    <rPh sb="9" eb="10">
      <t>ジツ</t>
    </rPh>
    <rPh sb="10" eb="12">
      <t>ニンズウ</t>
    </rPh>
    <rPh sb="12" eb="14">
      <t>シュウケイ</t>
    </rPh>
    <phoneticPr fontId="3"/>
  </si>
  <si>
    <t>専従</t>
    <rPh sb="0" eb="2">
      <t>センジュウ</t>
    </rPh>
    <phoneticPr fontId="51"/>
  </si>
  <si>
    <t>兼務</t>
    <rPh sb="0" eb="2">
      <t>ケンム</t>
    </rPh>
    <phoneticPr fontId="51"/>
  </si>
  <si>
    <t>常勤</t>
    <rPh sb="0" eb="2">
      <t>ジョウキン</t>
    </rPh>
    <phoneticPr fontId="3"/>
  </si>
  <si>
    <t>非常勤</t>
    <rPh sb="0" eb="3">
      <t>ヒジョウキン</t>
    </rPh>
    <phoneticPr fontId="3"/>
  </si>
  <si>
    <t>常勤換算数</t>
    <rPh sb="0" eb="5">
      <t>ジョウキンカンサンスウ</t>
    </rPh>
    <phoneticPr fontId="5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</si>
  <si>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6"/>
  </si>
  <si>
    <t>　(1) 「４週」・「暦月」のいずれかを選択してください。</t>
    <rPh sb="7" eb="8">
      <t>シュウ</t>
    </rPh>
    <rPh sb="11" eb="12">
      <t>レキ</t>
    </rPh>
    <rPh sb="12" eb="13">
      <t>ツキ</t>
    </rPh>
    <rPh sb="20" eb="22">
      <t>センタク</t>
    </rPh>
    <phoneticPr fontId="46"/>
  </si>
  <si>
    <t>　(2) 「予定」・「実績」のいずれかを選択してください。</t>
    <rPh sb="6" eb="8">
      <t>ヨテイ</t>
    </rPh>
    <rPh sb="11" eb="13">
      <t>ジッセキ</t>
    </rPh>
    <rPh sb="20" eb="22">
      <t>センタク</t>
    </rPh>
    <phoneticPr fontId="4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</si>
  <si>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6"/>
  </si>
  <si>
    <t>　(4) 従業者の職種を入力してください。</t>
    <rPh sb="5" eb="8">
      <t>ジュウギョウシャ</t>
    </rPh>
    <rPh sb="9" eb="11">
      <t>ショクシュ</t>
    </rPh>
    <rPh sb="12" eb="14">
      <t>ニュウリョク</t>
    </rPh>
    <phoneticPr fontId="46"/>
  </si>
  <si>
    <t xml:space="preserve"> 　　 記入の順序は、職種ごとにまとめてください。</t>
    <rPh sb="4" eb="6">
      <t>キニュウ</t>
    </rPh>
    <rPh sb="7" eb="9">
      <t>ジュンジョ</t>
    </rPh>
    <rPh sb="11" eb="13">
      <t>ショクシュ</t>
    </rPh>
    <phoneticPr fontId="4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</si>
  <si>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</si>
  <si>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記号</t>
    <rPh sb="0" eb="2">
      <t>キゴウ</t>
    </rPh>
    <phoneticPr fontId="46"/>
  </si>
  <si>
    <t>区分</t>
    <rPh sb="0" eb="2">
      <t>クブン</t>
    </rPh>
    <phoneticPr fontId="46"/>
  </si>
  <si>
    <t>常勤で専従</t>
    <rPh sb="0" eb="2">
      <t>ジョウキン</t>
    </rPh>
    <rPh sb="3" eb="5">
      <t>センジュウ</t>
    </rPh>
    <phoneticPr fontId="46"/>
  </si>
  <si>
    <t>常勤で兼務</t>
    <rPh sb="0" eb="2">
      <t>ジョウキン</t>
    </rPh>
    <rPh sb="3" eb="5">
      <t>ケンム</t>
    </rPh>
    <phoneticPr fontId="46"/>
  </si>
  <si>
    <t>非常勤で専従</t>
    <rPh sb="0" eb="3">
      <t>ヒジョウキン</t>
    </rPh>
    <rPh sb="4" eb="6">
      <t>センジュウ</t>
    </rPh>
    <phoneticPr fontId="46"/>
  </si>
  <si>
    <t>非常勤で兼務</t>
    <rPh sb="0" eb="3">
      <t>ヒジョウキン</t>
    </rPh>
    <rPh sb="4" eb="6">
      <t>ケンム</t>
    </rPh>
    <phoneticPr fontId="46"/>
  </si>
  <si>
    <t>（注）常勤・非常勤の区分について</t>
    <rPh sb="1" eb="2">
      <t>チュウ</t>
    </rPh>
    <rPh sb="3" eb="5">
      <t>ジョウキン</t>
    </rPh>
    <rPh sb="6" eb="9">
      <t>ヒジョウキン</t>
    </rPh>
    <rPh sb="10" eb="12">
      <t>クブン</t>
    </rPh>
    <phoneticPr fontId="4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</si>
  <si>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</si>
  <si>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6"/>
  </si>
  <si>
    <t>　(6) 従業者の保有する資格を入力してください。</t>
    <rPh sb="5" eb="8">
      <t>ジュウギョウシャ</t>
    </rPh>
    <rPh sb="9" eb="11">
      <t>ホユウ</t>
    </rPh>
    <rPh sb="13" eb="15">
      <t>シカク</t>
    </rPh>
    <rPh sb="16" eb="18">
      <t>ニュウリョク</t>
    </rPh>
    <phoneticPr fontId="46"/>
  </si>
  <si>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</si>
  <si>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6"/>
  </si>
  <si>
    <t>　(7) 従業者の氏名を記入してください。</t>
    <rPh sb="5" eb="8">
      <t>ジュウギョウシャ</t>
    </rPh>
    <rPh sb="9" eb="11">
      <t>シメイ</t>
    </rPh>
    <rPh sb="12" eb="14">
      <t>キニュウ</t>
    </rPh>
    <phoneticPr fontId="46"/>
  </si>
  <si>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46"/>
  </si>
  <si>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46"/>
  </si>
  <si>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3"/>
  </si>
  <si>
    <t>※指定基準の確認に際しては、４週分の入力で差し支えありません。</t>
    <rPh sb="1" eb="5">
      <t>シテイキジュン</t>
    </rPh>
    <rPh sb="15" eb="17">
      <t>シュウブン</t>
    </rPh>
    <rPh sb="18" eb="20">
      <t>ニュウリョク</t>
    </rPh>
    <rPh sb="21" eb="22">
      <t>サ</t>
    </rPh>
    <rPh sb="23" eb="24">
      <t>ツカ</t>
    </rPh>
    <phoneticPr fontId="3"/>
  </si>
  <si>
    <t>　(10) 従業者ごとに、合計勤務時間数を入力してください。</t>
    <rPh sb="6" eb="9">
      <t>ジュウギョウシャ</t>
    </rPh>
    <rPh sb="13" eb="15">
      <t>ゴウケイ</t>
    </rPh>
    <rPh sb="15" eb="17">
      <t>キンム</t>
    </rPh>
    <rPh sb="17" eb="20">
      <t>ジカンスウ</t>
    </rPh>
    <rPh sb="21" eb="23">
      <t>ニュウリョク</t>
    </rPh>
    <phoneticPr fontId="4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</si>
  <si>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46"/>
  </si>
  <si>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46"/>
  </si>
  <si>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4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</si>
  <si>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6"/>
  </si>
  <si>
    <t>　　　 その他、特記事項欄としてもご活用ください。</t>
    <rPh sb="6" eb="7">
      <t>タ</t>
    </rPh>
    <rPh sb="8" eb="10">
      <t>トッキ</t>
    </rPh>
    <rPh sb="10" eb="12">
      <t>ジコウ</t>
    </rPh>
    <rPh sb="12" eb="13">
      <t>ラン</t>
    </rPh>
    <rPh sb="18" eb="20">
      <t>カツヨウ</t>
    </rPh>
    <phoneticPr fontId="5"/>
  </si>
  <si>
    <t xml:space="preserve"> （14) 必要項目を満たしていれば、各事業所で使用するシフト表等をもって代替書類として差し支えありません。</t>
    <phoneticPr fontId="3"/>
  </si>
  <si>
    <t>移動支援</t>
    <rPh sb="0" eb="4">
      <t>イドウシエン</t>
    </rPh>
    <phoneticPr fontId="3"/>
  </si>
  <si>
    <t>予定</t>
  </si>
  <si>
    <t>居宅介護員</t>
    <rPh sb="0" eb="2">
      <t>キョタク</t>
    </rPh>
    <rPh sb="2" eb="4">
      <t>カイゴ</t>
    </rPh>
    <rPh sb="4" eb="5">
      <t>イン</t>
    </rPh>
    <phoneticPr fontId="50"/>
  </si>
  <si>
    <t>訪問介護事業所管理者</t>
    <rPh sb="0" eb="2">
      <t>ホウモン</t>
    </rPh>
    <rPh sb="2" eb="4">
      <t>カイゴ</t>
    </rPh>
    <rPh sb="4" eb="7">
      <t>ジギョウショ</t>
    </rPh>
    <rPh sb="7" eb="10">
      <t>カンリシャ</t>
    </rPh>
    <phoneticPr fontId="3"/>
  </si>
  <si>
    <t>訪問介護事業所サ責</t>
    <rPh sb="0" eb="4">
      <t>ホウモンカイゴ</t>
    </rPh>
    <rPh sb="4" eb="7">
      <t>ジギョウショ</t>
    </rPh>
    <phoneticPr fontId="3"/>
  </si>
  <si>
    <t>訪問介護員</t>
    <rPh sb="0" eb="2">
      <t>ホウモン</t>
    </rPh>
    <rPh sb="2" eb="4">
      <t>カイゴ</t>
    </rPh>
    <rPh sb="4" eb="5">
      <t>イン</t>
    </rPh>
    <phoneticPr fontId="3"/>
  </si>
  <si>
    <t>初任者研修</t>
    <rPh sb="0" eb="3">
      <t>ショニンシャ</t>
    </rPh>
    <rPh sb="3" eb="5">
      <t>ケンシュウ</t>
    </rPh>
    <phoneticPr fontId="3"/>
  </si>
  <si>
    <t>介護福祉士</t>
    <rPh sb="0" eb="2">
      <t>カイゴ</t>
    </rPh>
    <rPh sb="2" eb="5">
      <t>フクシシ</t>
    </rPh>
    <phoneticPr fontId="3"/>
  </si>
  <si>
    <t>実務者研修</t>
    <rPh sb="0" eb="3">
      <t>ジツムシャ</t>
    </rPh>
    <rPh sb="3" eb="5">
      <t>ケンシュウ</t>
    </rPh>
    <phoneticPr fontId="3"/>
  </si>
  <si>
    <t>居宅介護員</t>
    <rPh sb="0" eb="2">
      <t>キョタク</t>
    </rPh>
    <rPh sb="2" eb="5">
      <t>カイゴイン</t>
    </rPh>
    <phoneticPr fontId="3"/>
  </si>
  <si>
    <t>介護保険法に基づく訪問介護事業所の指定</t>
  </si>
  <si>
    <t>利用者数</t>
    <rPh sb="0" eb="3">
      <t>リヨウシャ</t>
    </rPh>
    <rPh sb="3" eb="4">
      <t>スウ</t>
    </rPh>
    <phoneticPr fontId="51"/>
  </si>
  <si>
    <t xml:space="preserve"> （13) 本表には計算式を設定していますが、結果に誤りがないかご確認ください。</t>
    <rPh sb="6" eb="8">
      <t>ホンヒョウ</t>
    </rPh>
    <rPh sb="10" eb="13">
      <t>ケイサンシキ</t>
    </rPh>
    <rPh sb="14" eb="16">
      <t>セッテイ</t>
    </rPh>
    <rPh sb="23" eb="25">
      <t>ケッカ</t>
    </rPh>
    <rPh sb="26" eb="27">
      <t>アヤマ</t>
    </rPh>
    <rPh sb="33" eb="35">
      <t>カクニン</t>
    </rPh>
    <phoneticPr fontId="3"/>
  </si>
  <si>
    <t>　(15) 従業者の勤務時間は、各職種（管理者・サ責・居宅介護員）ごとに、従事している時間を記載してください。</t>
    <rPh sb="6" eb="9">
      <t>ジュウギョウシャ</t>
    </rPh>
    <rPh sb="10" eb="12">
      <t>キンム</t>
    </rPh>
    <rPh sb="12" eb="14">
      <t>ジカン</t>
    </rPh>
    <rPh sb="16" eb="19">
      <t>カクショクシュ</t>
    </rPh>
    <rPh sb="20" eb="23">
      <t>カンリシャ</t>
    </rPh>
    <rPh sb="25" eb="26">
      <t>セキ</t>
    </rPh>
    <rPh sb="27" eb="29">
      <t>キョタク</t>
    </rPh>
    <rPh sb="29" eb="31">
      <t>カイゴ</t>
    </rPh>
    <rPh sb="31" eb="32">
      <t>イン</t>
    </rPh>
    <rPh sb="37" eb="39">
      <t>ジュウジ</t>
    </rPh>
    <rPh sb="43" eb="45">
      <t>ジカン</t>
    </rPh>
    <rPh sb="46" eb="48">
      <t>キサイ</t>
    </rPh>
    <phoneticPr fontId="3"/>
  </si>
  <si>
    <t xml:space="preserve">     ※勤務形態が兼務の職員で兼務している職種が、「管理者兼サ責」・「管理者兼居宅介護員」の場合、勤務時間数を各職種ごとに按分し、記載してください。</t>
    <phoneticPr fontId="3"/>
  </si>
  <si>
    <r>
      <t>　(16)訪問介護事業所等が併設されている場合の勤務時間は、</t>
    </r>
    <r>
      <rPr>
        <b/>
        <u/>
        <sz val="9"/>
        <color rgb="FFFF0000"/>
        <rFont val="ＭＳ ゴシック"/>
        <family val="3"/>
        <charset val="128"/>
      </rPr>
      <t>各職種（管理者・サ責・居宅介護員）ごとに、障害福祉サービス事業に従事している時間のみ</t>
    </r>
    <r>
      <rPr>
        <b/>
        <sz val="9"/>
        <color theme="1"/>
        <rFont val="ＭＳ ゴシック"/>
        <family val="3"/>
        <charset val="128"/>
      </rPr>
      <t>記載してください。</t>
    </r>
    <phoneticPr fontId="3"/>
  </si>
  <si>
    <t>備考　上の事項は例示であるので、これにかかわらず適宜項目を追加し、その内容について具体的</t>
  </si>
  <si>
    <t>　　に記載してください。</t>
  </si>
  <si>
    <t>　○練馬区保健福祉サービス苦情調整委員
　　　月～金曜日　午前８時３０分～午後５時（祝休日・年末年始を除く）
　　　電話　０３－５９８４－１４７２
　○東京都社会福祉協議会
　　福祉サービス運営適正化委員会
　　　月～金曜日　午前１０時～午後４時（祝休日・年末年始を除く）
　　　電話　０３－５２８３－７０２０</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</si>
</sst>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DBNum3][$-411]ggge&quot;年&quot;m&quot;月&quot;d&quot;日&quot;"/>
    <numFmt numFmtId="178" formatCode="[$-409]d;@"/>
    <numFmt numFmtId="179" formatCode="aaa"/>
    <numFmt numFmtId="180" formatCode="0&quot;月&quot;"/>
  </numFmts>
  <fonts count="6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sz val="10"/>
      <name val="ＭＳ ゴシック"/>
      <family val="3"/>
      <charset val="128"/>
    </font>
    <font>
      <sz val="14"/>
      <name val="ＭＳ ゴシック"/>
      <family val="3"/>
      <charset val="128"/>
    </font>
    <font>
      <sz val="12"/>
      <name val="ＭＳ 明朝"/>
      <family val="1"/>
      <charset val="128"/>
    </font>
    <font>
      <sz val="9"/>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ゴシック"/>
      <family val="3"/>
      <charset val="128"/>
    </font>
    <font>
      <sz val="11"/>
      <color theme="1"/>
      <name val="ＭＳ 明朝"/>
      <family val="1"/>
      <charset val="128"/>
    </font>
    <font>
      <sz val="10.5"/>
      <color theme="1"/>
      <name val="ＭＳ 明朝"/>
      <family val="1"/>
      <charset val="128"/>
    </font>
    <font>
      <sz val="10"/>
      <color theme="1"/>
      <name val="ＭＳ 明朝"/>
      <family val="1"/>
      <charset val="128"/>
    </font>
    <font>
      <sz val="11"/>
      <name val="ＭＳ 明朝"/>
      <family val="1"/>
      <charset val="128"/>
    </font>
    <font>
      <sz val="18"/>
      <name val="ＭＳ 明朝"/>
      <family val="1"/>
      <charset val="128"/>
    </font>
    <font>
      <sz val="20"/>
      <name val="ＭＳ 明朝"/>
      <family val="1"/>
      <charset val="128"/>
    </font>
    <font>
      <sz val="14"/>
      <name val="ＭＳ 明朝"/>
      <family val="1"/>
      <charset val="128"/>
    </font>
    <font>
      <b/>
      <sz val="14"/>
      <name val="ＭＳ 明朝"/>
      <family val="1"/>
      <charset val="128"/>
    </font>
    <font>
      <sz val="11"/>
      <name val="ＭＳ ゴシック"/>
      <family val="3"/>
      <charset val="128"/>
    </font>
    <font>
      <sz val="12"/>
      <color rgb="FF000000"/>
      <name val="ＭＳ 明朝"/>
      <family val="1"/>
      <charset val="128"/>
    </font>
    <font>
      <sz val="12"/>
      <color theme="1"/>
      <name val="ＭＳ 明朝"/>
      <family val="1"/>
      <charset val="128"/>
    </font>
    <font>
      <b/>
      <sz val="12"/>
      <color rgb="FFFF0000"/>
      <name val="ＭＳ 明朝"/>
      <family val="1"/>
      <charset val="128"/>
    </font>
    <font>
      <sz val="9"/>
      <color rgb="FFFF0000"/>
      <name val="ＭＳ 明朝"/>
      <family val="1"/>
      <charset val="128"/>
    </font>
    <font>
      <sz val="11"/>
      <color rgb="FFFF0000"/>
      <name val="ＭＳ 明朝"/>
      <family val="1"/>
      <charset val="128"/>
    </font>
    <font>
      <sz val="14"/>
      <color rgb="FF000000"/>
      <name val="ＭＳ ゴシック"/>
      <family val="3"/>
      <charset val="128"/>
    </font>
    <font>
      <sz val="11"/>
      <name val="HGｺﾞｼｯｸM"/>
      <family val="3"/>
      <charset val="128"/>
    </font>
    <font>
      <b/>
      <sz val="11"/>
      <name val="ＭＳ ゴシック"/>
      <family val="3"/>
      <charset val="128"/>
    </font>
    <font>
      <sz val="11"/>
      <color theme="1"/>
      <name val="ＭＳ Ｐゴシック"/>
      <family val="3"/>
      <charset val="128"/>
      <scheme val="minor"/>
    </font>
    <font>
      <sz val="10"/>
      <color theme="1"/>
      <name val="ＭＳ Ｐゴシック"/>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8"/>
      <color rgb="FFC0000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9"/>
      <color theme="1"/>
      <name val="ＭＳ ゴシック"/>
      <family val="3"/>
      <charset val="128"/>
    </font>
    <font>
      <sz val="12"/>
      <color theme="1"/>
      <name val="ＭＳ ゴシック"/>
      <family val="3"/>
      <charset val="128"/>
    </font>
    <font>
      <b/>
      <u/>
      <sz val="9"/>
      <color rgb="FFFF0000"/>
      <name val="ＭＳ ゴシック"/>
      <family val="3"/>
      <charset val="128"/>
    </font>
    <font>
      <b/>
      <sz val="9"/>
      <color theme="1"/>
      <name val="ＭＳ ゴシック"/>
      <family val="3"/>
      <charset val="128"/>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8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right style="hair">
        <color indexed="64"/>
      </right>
      <top style="dotted">
        <color indexed="64"/>
      </top>
      <bottom style="hair">
        <color indexed="64"/>
      </bottom>
      <diagonal/>
    </border>
    <border>
      <left style="hair">
        <color indexed="64"/>
      </left>
      <right/>
      <top style="thin">
        <color indexed="64"/>
      </top>
      <bottom style="dotted">
        <color indexed="64"/>
      </bottom>
      <diagonal/>
    </border>
    <border>
      <left/>
      <right style="hair">
        <color indexed="64"/>
      </right>
      <top style="thin">
        <color indexed="64"/>
      </top>
      <bottom style="dotted">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theme="1"/>
      </top>
      <bottom style="thin">
        <color theme="1"/>
      </bottom>
      <diagonal/>
    </border>
  </borders>
  <cellStyleXfs count="50">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2"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 fillId="0" borderId="0"/>
    <xf numFmtId="0" fontId="2" fillId="0" borderId="0">
      <alignment vertical="center"/>
    </xf>
    <xf numFmtId="0" fontId="2" fillId="0" borderId="0"/>
    <xf numFmtId="0" fontId="25" fillId="4" borderId="0" applyNumberFormat="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2" fillId="0" borderId="0"/>
    <xf numFmtId="0" fontId="44" fillId="0" borderId="0">
      <alignment vertical="center"/>
    </xf>
    <xf numFmtId="0" fontId="48" fillId="0" borderId="0">
      <alignment vertical="center"/>
    </xf>
  </cellStyleXfs>
  <cellXfs count="342">
    <xf numFmtId="0" fontId="0" fillId="0" borderId="0" xfId="0">
      <alignment vertical="center"/>
    </xf>
    <xf numFmtId="0" fontId="4" fillId="0" borderId="0" xfId="42" applyFont="1">
      <alignment vertical="center"/>
    </xf>
    <xf numFmtId="0" fontId="4" fillId="0" borderId="0" xfId="42" applyFont="1" applyAlignment="1">
      <alignment vertical="center" textRotation="255" shrinkToFit="1"/>
    </xf>
    <xf numFmtId="0" fontId="8" fillId="0" borderId="0" xfId="42" applyFont="1">
      <alignment vertical="center"/>
    </xf>
    <xf numFmtId="0" fontId="27" fillId="0" borderId="0" xfId="46" applyFont="1" applyAlignment="1">
      <alignment horizontal="justify" vertical="center"/>
    </xf>
    <xf numFmtId="0" fontId="28" fillId="0" borderId="0" xfId="46" applyFont="1" applyAlignment="1">
      <alignment horizontal="left" vertical="center" wrapText="1"/>
    </xf>
    <xf numFmtId="0" fontId="30" fillId="0" borderId="0" xfId="0" applyFont="1" applyAlignment="1">
      <alignment horizontal="left" vertical="center"/>
    </xf>
    <xf numFmtId="0" fontId="30" fillId="0" borderId="0" xfId="0" applyFont="1">
      <alignment vertical="center"/>
    </xf>
    <xf numFmtId="0" fontId="27" fillId="0" borderId="0" xfId="46" applyFont="1" applyAlignment="1">
      <alignment horizontal="left" vertical="center"/>
    </xf>
    <xf numFmtId="0" fontId="27" fillId="0" borderId="0" xfId="46" applyFont="1" applyAlignment="1">
      <alignment vertical="center" wrapText="1"/>
    </xf>
    <xf numFmtId="0" fontId="27" fillId="0" borderId="37" xfId="46" applyFont="1" applyBorder="1" applyAlignment="1">
      <alignment horizontal="center" vertical="center" wrapText="1"/>
    </xf>
    <xf numFmtId="0" fontId="27" fillId="0" borderId="38" xfId="46" applyFont="1" applyBorder="1" applyAlignment="1">
      <alignment horizontal="left" vertical="center" wrapText="1"/>
    </xf>
    <xf numFmtId="0" fontId="27" fillId="0" borderId="0" xfId="46" applyFont="1" applyAlignment="1">
      <alignment horizontal="right" vertical="center" wrapText="1"/>
    </xf>
    <xf numFmtId="0" fontId="27" fillId="0" borderId="0" xfId="46" applyFont="1">
      <alignment vertical="center"/>
    </xf>
    <xf numFmtId="0" fontId="27" fillId="0" borderId="37" xfId="46" applyFont="1" applyBorder="1" applyAlignment="1">
      <alignment horizontal="center" vertical="center"/>
    </xf>
    <xf numFmtId="0" fontId="27" fillId="0" borderId="0" xfId="46" applyFont="1" applyAlignment="1">
      <alignment horizontal="left" vertical="center" indent="1"/>
    </xf>
    <xf numFmtId="0" fontId="27" fillId="24" borderId="38" xfId="46" applyFont="1" applyFill="1" applyBorder="1" applyAlignment="1">
      <alignment horizontal="left" vertical="center" shrinkToFit="1"/>
    </xf>
    <xf numFmtId="0" fontId="7" fillId="0" borderId="0" xfId="0" applyFont="1">
      <alignment vertical="center"/>
    </xf>
    <xf numFmtId="0" fontId="30" fillId="0" borderId="10" xfId="0" applyFont="1" applyBorder="1" applyAlignment="1">
      <alignment horizontal="center" vertical="center" wrapText="1"/>
    </xf>
    <xf numFmtId="0" fontId="32" fillId="0" borderId="47"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0" xfId="0" applyFont="1" applyAlignment="1">
      <alignment horizontal="center" vertical="center" wrapText="1"/>
    </xf>
    <xf numFmtId="0" fontId="33" fillId="0" borderId="0" xfId="43" applyFont="1"/>
    <xf numFmtId="0" fontId="30" fillId="0" borderId="0" xfId="43" applyFont="1"/>
    <xf numFmtId="0" fontId="37" fillId="24" borderId="39" xfId="46" applyFont="1" applyFill="1" applyBorder="1" applyAlignment="1">
      <alignment horizontal="left" vertical="center" shrinkToFit="1"/>
    </xf>
    <xf numFmtId="0" fontId="37" fillId="24" borderId="38" xfId="46" applyFont="1" applyFill="1" applyBorder="1" applyAlignment="1">
      <alignment horizontal="center" vertical="center"/>
    </xf>
    <xf numFmtId="0" fontId="37" fillId="24" borderId="44" xfId="46" applyFont="1" applyFill="1" applyBorder="1" applyAlignment="1">
      <alignment horizontal="center" vertical="center" shrinkToFit="1"/>
    </xf>
    <xf numFmtId="0" fontId="37" fillId="24" borderId="45" xfId="46" applyFont="1" applyFill="1" applyBorder="1" applyAlignment="1">
      <alignment horizontal="center" vertical="center" shrinkToFit="1"/>
    </xf>
    <xf numFmtId="0" fontId="37" fillId="24" borderId="46" xfId="46" applyFont="1" applyFill="1" applyBorder="1" applyAlignment="1">
      <alignment horizontal="center" vertical="center" shrinkToFit="1"/>
    </xf>
    <xf numFmtId="0" fontId="38" fillId="0" borderId="0" xfId="0" applyFont="1">
      <alignment vertical="center"/>
    </xf>
    <xf numFmtId="0" fontId="32" fillId="24" borderId="10" xfId="0" applyFont="1" applyFill="1" applyBorder="1" applyAlignment="1">
      <alignment horizontal="center" vertical="center" wrapText="1"/>
    </xf>
    <xf numFmtId="0" fontId="30" fillId="0" borderId="52" xfId="0" applyFont="1" applyBorder="1" applyAlignment="1">
      <alignment horizontal="left" vertical="center" readingOrder="1"/>
    </xf>
    <xf numFmtId="0" fontId="7" fillId="0" borderId="28" xfId="0" applyFont="1" applyBorder="1">
      <alignment vertical="center"/>
    </xf>
    <xf numFmtId="0" fontId="7" fillId="0" borderId="53" xfId="0" applyFont="1" applyBorder="1">
      <alignment vertical="center"/>
    </xf>
    <xf numFmtId="0" fontId="30" fillId="0" borderId="54" xfId="0" applyFont="1" applyBorder="1" applyAlignment="1">
      <alignment horizontal="left" vertical="center" readingOrder="1"/>
    </xf>
    <xf numFmtId="0" fontId="7" fillId="0" borderId="55" xfId="0" applyFont="1" applyBorder="1">
      <alignment vertical="center"/>
    </xf>
    <xf numFmtId="0" fontId="30" fillId="0" borderId="56" xfId="0" applyFont="1" applyBorder="1" applyAlignment="1">
      <alignment horizontal="left" vertical="center" readingOrder="1"/>
    </xf>
    <xf numFmtId="0" fontId="7" fillId="0" borderId="25" xfId="0" applyFont="1" applyBorder="1">
      <alignment vertical="center"/>
    </xf>
    <xf numFmtId="0" fontId="7" fillId="0" borderId="57" xfId="0" applyFont="1" applyBorder="1">
      <alignment vertical="center"/>
    </xf>
    <xf numFmtId="177" fontId="27" fillId="24" borderId="0" xfId="46" applyNumberFormat="1" applyFont="1" applyFill="1" applyAlignment="1">
      <alignment horizontal="right" vertical="center" indent="1" shrinkToFit="1"/>
    </xf>
    <xf numFmtId="0" fontId="5" fillId="0" borderId="0" xfId="42" applyFont="1" applyAlignment="1">
      <alignment horizontal="left" vertical="center"/>
    </xf>
    <xf numFmtId="0" fontId="41" fillId="0" borderId="0" xfId="47" applyFont="1"/>
    <xf numFmtId="0" fontId="35" fillId="0" borderId="0" xfId="47" applyFont="1"/>
    <xf numFmtId="0" fontId="42" fillId="0" borderId="0" xfId="47" applyFont="1"/>
    <xf numFmtId="0" fontId="6" fillId="0" borderId="0" xfId="47" applyFont="1"/>
    <xf numFmtId="0" fontId="26" fillId="0" borderId="0" xfId="47" applyFont="1" applyAlignment="1">
      <alignment horizontal="center"/>
    </xf>
    <xf numFmtId="0" fontId="35" fillId="0" borderId="10" xfId="47" applyFont="1" applyBorder="1" applyAlignment="1">
      <alignment horizontal="distributed" vertical="center" indent="1"/>
    </xf>
    <xf numFmtId="0" fontId="5" fillId="0" borderId="10" xfId="47" applyFont="1" applyBorder="1" applyAlignment="1">
      <alignment horizontal="distributed" vertical="center" indent="1"/>
    </xf>
    <xf numFmtId="0" fontId="5" fillId="0" borderId="18" xfId="47" applyFont="1" applyBorder="1"/>
    <xf numFmtId="0" fontId="35" fillId="0" borderId="19" xfId="47" applyFont="1" applyBorder="1"/>
    <xf numFmtId="0" fontId="35" fillId="0" borderId="20" xfId="47" applyFont="1" applyBorder="1"/>
    <xf numFmtId="0" fontId="35" fillId="0" borderId="22" xfId="47" applyFont="1" applyBorder="1"/>
    <xf numFmtId="0" fontId="5" fillId="24" borderId="18" xfId="47" applyFont="1" applyFill="1" applyBorder="1"/>
    <xf numFmtId="0" fontId="35" fillId="24" borderId="19" xfId="47" applyFont="1" applyFill="1" applyBorder="1"/>
    <xf numFmtId="0" fontId="26" fillId="24" borderId="10" xfId="47" applyFont="1" applyFill="1" applyBorder="1" applyAlignment="1">
      <alignment horizontal="center"/>
    </xf>
    <xf numFmtId="0" fontId="43" fillId="0" borderId="0" xfId="42" applyFont="1" applyAlignment="1">
      <alignment horizontal="left" vertical="center"/>
    </xf>
    <xf numFmtId="0" fontId="35" fillId="0" borderId="0" xfId="42" applyFont="1" applyAlignment="1">
      <alignment horizontal="left" vertical="center"/>
    </xf>
    <xf numFmtId="0" fontId="5" fillId="0" borderId="0" xfId="42" applyFont="1">
      <alignment vertical="center"/>
    </xf>
    <xf numFmtId="0" fontId="45" fillId="0" borderId="0" xfId="48" applyFont="1">
      <alignment vertical="center"/>
    </xf>
    <xf numFmtId="0" fontId="5" fillId="0" borderId="0" xfId="42" applyFont="1" applyAlignment="1">
      <alignment horizontal="right" vertical="center"/>
    </xf>
    <xf numFmtId="0" fontId="5" fillId="0" borderId="0" xfId="42" applyFont="1" applyAlignment="1">
      <alignment horizontal="center" vertical="center"/>
    </xf>
    <xf numFmtId="0" fontId="47" fillId="0" borderId="0" xfId="48" applyFont="1">
      <alignment vertical="center"/>
    </xf>
    <xf numFmtId="0" fontId="48" fillId="0" borderId="0" xfId="48" applyFont="1">
      <alignment vertical="center"/>
    </xf>
    <xf numFmtId="0" fontId="48" fillId="0" borderId="0" xfId="48" applyFont="1" applyAlignment="1">
      <alignment horizontal="right" vertical="center"/>
    </xf>
    <xf numFmtId="0" fontId="48" fillId="28" borderId="10" xfId="48" applyFont="1" applyFill="1" applyBorder="1">
      <alignment vertical="center"/>
    </xf>
    <xf numFmtId="0" fontId="8" fillId="0" borderId="0" xfId="42" applyFont="1" applyAlignment="1">
      <alignment horizontal="center" vertical="center"/>
    </xf>
    <xf numFmtId="0" fontId="5" fillId="0" borderId="10" xfId="42" applyFont="1" applyBorder="1">
      <alignment vertical="center"/>
    </xf>
    <xf numFmtId="0" fontId="8" fillId="0" borderId="10" xfId="42" applyFont="1" applyBorder="1" applyAlignment="1">
      <alignment horizontal="center" vertical="center"/>
    </xf>
    <xf numFmtId="0" fontId="8" fillId="0" borderId="10" xfId="42" applyFont="1" applyBorder="1" applyAlignment="1">
      <alignment horizontal="center" vertical="center" wrapText="1"/>
    </xf>
    <xf numFmtId="178" fontId="8" fillId="0" borderId="10" xfId="42" applyNumberFormat="1" applyFont="1" applyBorder="1">
      <alignment vertical="center"/>
    </xf>
    <xf numFmtId="179" fontId="8" fillId="0" borderId="10" xfId="42" applyNumberFormat="1" applyFont="1" applyBorder="1">
      <alignment vertical="center"/>
    </xf>
    <xf numFmtId="0" fontId="8" fillId="25" borderId="10" xfId="42" applyFont="1" applyFill="1" applyBorder="1" applyAlignment="1">
      <alignment horizontal="left" vertical="center"/>
    </xf>
    <xf numFmtId="0" fontId="8" fillId="25" borderId="23" xfId="42" applyFont="1" applyFill="1" applyBorder="1" applyAlignment="1">
      <alignment horizontal="center" vertical="center"/>
    </xf>
    <xf numFmtId="0" fontId="8" fillId="27" borderId="10" xfId="42" applyFont="1" applyFill="1" applyBorder="1">
      <alignment vertical="center"/>
    </xf>
    <xf numFmtId="0" fontId="8" fillId="27" borderId="23" xfId="42" applyFont="1" applyFill="1" applyBorder="1">
      <alignment vertical="center"/>
    </xf>
    <xf numFmtId="0" fontId="8" fillId="26" borderId="10" xfId="42" applyFont="1" applyFill="1" applyBorder="1" applyAlignment="1">
      <alignment horizontal="right" vertical="center"/>
    </xf>
    <xf numFmtId="0" fontId="8" fillId="0" borderId="79" xfId="42" applyFont="1" applyBorder="1" applyAlignment="1">
      <alignment horizontal="right" vertical="center"/>
    </xf>
    <xf numFmtId="176" fontId="8" fillId="0" borderId="79" xfId="42" applyNumberFormat="1" applyFont="1" applyBorder="1" applyAlignment="1">
      <alignment horizontal="right" vertical="center"/>
    </xf>
    <xf numFmtId="0" fontId="8" fillId="0" borderId="12" xfId="42" applyFont="1" applyBorder="1" applyAlignment="1">
      <alignment horizontal="right" vertical="center"/>
    </xf>
    <xf numFmtId="176" fontId="8" fillId="0" borderId="10" xfId="42" applyNumberFormat="1" applyFont="1" applyBorder="1" applyAlignment="1">
      <alignment horizontal="right" vertical="center"/>
    </xf>
    <xf numFmtId="0" fontId="8" fillId="0" borderId="10" xfId="42" applyFont="1" applyBorder="1" applyAlignment="1">
      <alignment horizontal="right" vertical="center"/>
    </xf>
    <xf numFmtId="0" fontId="8" fillId="0" borderId="12" xfId="42" applyFont="1" applyBorder="1" applyAlignment="1">
      <alignment horizontal="center" vertical="center"/>
    </xf>
    <xf numFmtId="0" fontId="8" fillId="26" borderId="11" xfId="42" applyFont="1" applyFill="1" applyBorder="1" applyAlignment="1">
      <alignment horizontal="right" vertical="center"/>
    </xf>
    <xf numFmtId="0" fontId="8" fillId="0" borderId="0" xfId="42" applyFont="1" applyAlignment="1">
      <alignment horizontal="left" vertical="center"/>
    </xf>
    <xf numFmtId="0" fontId="44" fillId="0" borderId="0" xfId="48">
      <alignment vertical="center"/>
    </xf>
    <xf numFmtId="0" fontId="52" fillId="0" borderId="0" xfId="42" applyFont="1">
      <alignment vertical="center"/>
    </xf>
    <xf numFmtId="0" fontId="5" fillId="0" borderId="21" xfId="42" applyFont="1" applyBorder="1">
      <alignment vertical="center"/>
    </xf>
    <xf numFmtId="0" fontId="53" fillId="0" borderId="0" xfId="42" applyFont="1">
      <alignment vertical="center"/>
    </xf>
    <xf numFmtId="180" fontId="8" fillId="0" borderId="10" xfId="42" applyNumberFormat="1" applyFont="1" applyBorder="1" applyAlignment="1">
      <alignment horizontal="center" vertical="center"/>
    </xf>
    <xf numFmtId="0" fontId="8" fillId="26" borderId="10" xfId="42" applyFont="1" applyFill="1" applyBorder="1" applyAlignment="1">
      <alignment horizontal="center" vertical="center"/>
    </xf>
    <xf numFmtId="0" fontId="8" fillId="0" borderId="0" xfId="42" applyFont="1" applyAlignment="1">
      <alignment horizontal="center" vertical="center" wrapText="1"/>
    </xf>
    <xf numFmtId="0" fontId="52" fillId="0" borderId="10" xfId="42" applyFont="1" applyBorder="1" applyAlignment="1">
      <alignment horizontal="center" vertical="center"/>
    </xf>
    <xf numFmtId="0" fontId="52" fillId="0" borderId="12" xfId="42" applyFont="1" applyBorder="1" applyAlignment="1">
      <alignment horizontal="center" vertical="center"/>
    </xf>
    <xf numFmtId="0" fontId="8" fillId="0" borderId="16" xfId="42" applyFont="1" applyBorder="1">
      <alignment vertical="center"/>
    </xf>
    <xf numFmtId="0" fontId="53" fillId="0" borderId="16" xfId="42" applyFont="1" applyBorder="1">
      <alignment vertical="center"/>
    </xf>
    <xf numFmtId="0" fontId="8" fillId="0" borderId="16" xfId="42" applyFont="1" applyBorder="1" applyAlignment="1">
      <alignment vertical="center" wrapText="1"/>
    </xf>
    <xf numFmtId="0" fontId="8" fillId="0" borderId="0" xfId="42" applyFont="1" applyAlignment="1">
      <alignment vertical="center" wrapText="1"/>
    </xf>
    <xf numFmtId="0" fontId="8" fillId="0" borderId="23" xfId="49" applyFont="1" applyBorder="1" applyAlignment="1">
      <alignment horizontal="center" vertical="center"/>
    </xf>
    <xf numFmtId="0" fontId="8" fillId="0" borderId="10" xfId="49" applyFont="1" applyBorder="1" applyAlignment="1">
      <alignment horizontal="center" vertical="center"/>
    </xf>
    <xf numFmtId="0" fontId="8" fillId="0" borderId="0" xfId="49" applyFont="1" applyAlignment="1">
      <alignment horizontal="center" vertical="center"/>
    </xf>
    <xf numFmtId="0" fontId="8" fillId="29" borderId="10" xfId="49" applyFont="1" applyFill="1" applyBorder="1" applyAlignment="1">
      <alignment horizontal="center" vertical="center"/>
    </xf>
    <xf numFmtId="0" fontId="55" fillId="0" borderId="0" xfId="49" applyFont="1" applyAlignment="1">
      <alignment horizontal="center" vertical="center"/>
    </xf>
    <xf numFmtId="0" fontId="5" fillId="0" borderId="0" xfId="49" applyFont="1" applyAlignment="1">
      <alignment horizontal="center" vertical="center"/>
    </xf>
    <xf numFmtId="0" fontId="56" fillId="0" borderId="0" xfId="42" applyFont="1" applyAlignment="1">
      <alignment horizontal="center" vertical="center"/>
    </xf>
    <xf numFmtId="0" fontId="56" fillId="0" borderId="0" xfId="49" applyFont="1" applyAlignment="1">
      <alignment horizontal="center" vertical="center"/>
    </xf>
    <xf numFmtId="0" fontId="56" fillId="0" borderId="0" xfId="42" applyFont="1">
      <alignment vertical="center"/>
    </xf>
    <xf numFmtId="0" fontId="55" fillId="0" borderId="0" xfId="42" applyFont="1">
      <alignment vertical="center"/>
    </xf>
    <xf numFmtId="0" fontId="55" fillId="0" borderId="0" xfId="42" applyFont="1" applyAlignment="1">
      <alignment horizontal="center" vertical="center"/>
    </xf>
    <xf numFmtId="0" fontId="8" fillId="0" borderId="0" xfId="42" applyFont="1" applyAlignment="1">
      <alignment vertical="center" textRotation="255" shrinkToFit="1"/>
    </xf>
    <xf numFmtId="0" fontId="8" fillId="0" borderId="10" xfId="42" applyFont="1" applyBorder="1" applyAlignment="1">
      <alignment vertical="center" textRotation="255" shrinkToFit="1"/>
    </xf>
    <xf numFmtId="0" fontId="52" fillId="26" borderId="10" xfId="42" applyFont="1" applyFill="1" applyBorder="1" applyAlignment="1">
      <alignment horizontal="right" vertical="center"/>
    </xf>
    <xf numFmtId="0" fontId="54" fillId="27" borderId="23" xfId="42" applyFont="1" applyFill="1" applyBorder="1">
      <alignment vertical="center"/>
    </xf>
    <xf numFmtId="0" fontId="52" fillId="27" borderId="10" xfId="42" applyFont="1" applyFill="1" applyBorder="1">
      <alignment vertical="center"/>
    </xf>
    <xf numFmtId="0" fontId="61" fillId="0" borderId="0" xfId="42" applyFont="1" applyAlignment="1">
      <alignment vertical="center" textRotation="255" shrinkToFit="1"/>
    </xf>
    <xf numFmtId="0" fontId="63" fillId="0" borderId="0" xfId="42" applyFont="1">
      <alignment vertical="center"/>
    </xf>
    <xf numFmtId="0" fontId="8" fillId="0" borderId="14" xfId="49" applyFont="1" applyBorder="1" applyAlignment="1">
      <alignment horizontal="center" vertical="center"/>
    </xf>
    <xf numFmtId="0" fontId="30" fillId="0" borderId="10" xfId="0" applyFont="1" applyBorder="1" applyAlignment="1">
      <alignment horizontal="center" vertical="center" wrapText="1"/>
    </xf>
    <xf numFmtId="0" fontId="7" fillId="0" borderId="0" xfId="0" applyFont="1" applyAlignment="1">
      <alignment vertical="center" wrapText="1"/>
    </xf>
    <xf numFmtId="0" fontId="7" fillId="0" borderId="0" xfId="0" applyFont="1">
      <alignment vertical="center"/>
    </xf>
    <xf numFmtId="0" fontId="30" fillId="0" borderId="10" xfId="0" applyFont="1" applyBorder="1" applyAlignment="1">
      <alignment horizontal="justify" vertical="center" wrapText="1"/>
    </xf>
    <xf numFmtId="0" fontId="30" fillId="0" borderId="48" xfId="0" applyFont="1" applyBorder="1" applyAlignment="1">
      <alignment horizontal="center" vertical="center" wrapText="1"/>
    </xf>
    <xf numFmtId="0" fontId="7" fillId="24" borderId="10" xfId="0" applyFont="1" applyFill="1" applyBorder="1" applyAlignment="1">
      <alignment horizontal="center" vertical="center" shrinkToFit="1"/>
    </xf>
    <xf numFmtId="0" fontId="7" fillId="0" borderId="10" xfId="0" applyFont="1" applyBorder="1" applyAlignment="1">
      <alignment horizontal="left" vertical="center" wrapText="1"/>
    </xf>
    <xf numFmtId="0" fontId="7" fillId="24" borderId="10" xfId="0" applyFont="1" applyFill="1" applyBorder="1" applyAlignment="1">
      <alignment horizontal="left" vertical="center" indent="1" shrinkToFit="1"/>
    </xf>
    <xf numFmtId="0" fontId="31" fillId="0" borderId="0" xfId="0" applyFont="1" applyAlignment="1">
      <alignment horizontal="center" vertical="center" wrapText="1"/>
    </xf>
    <xf numFmtId="0" fontId="31" fillId="0" borderId="0" xfId="0" applyFont="1" applyAlignment="1">
      <alignment horizontal="center" vertical="center"/>
    </xf>
    <xf numFmtId="0" fontId="27" fillId="0" borderId="62" xfId="46" applyFont="1" applyBorder="1" applyAlignment="1">
      <alignment horizontal="center" vertical="center" wrapText="1"/>
    </xf>
    <xf numFmtId="0" fontId="27" fillId="0" borderId="36" xfId="46" applyFont="1" applyBorder="1" applyAlignment="1">
      <alignment horizontal="center" vertical="center" wrapText="1"/>
    </xf>
    <xf numFmtId="0" fontId="27" fillId="0" borderId="64" xfId="46" applyFont="1" applyBorder="1" applyAlignment="1">
      <alignment horizontal="center" vertical="center" wrapText="1"/>
    </xf>
    <xf numFmtId="0" fontId="27" fillId="0" borderId="77" xfId="46" applyFont="1" applyBorder="1" applyAlignment="1">
      <alignment horizontal="center" vertical="center"/>
    </xf>
    <xf numFmtId="0" fontId="27" fillId="0" borderId="78" xfId="46" applyFont="1" applyBorder="1" applyAlignment="1">
      <alignment horizontal="center" vertical="center"/>
    </xf>
    <xf numFmtId="0" fontId="37" fillId="24" borderId="40" xfId="46" applyFont="1" applyFill="1" applyBorder="1" applyAlignment="1">
      <alignment horizontal="left" vertical="center" shrinkToFit="1"/>
    </xf>
    <xf numFmtId="0" fontId="37" fillId="24" borderId="74" xfId="46" applyFont="1" applyFill="1" applyBorder="1" applyAlignment="1">
      <alignment horizontal="left" vertical="center" shrinkToFit="1"/>
    </xf>
    <xf numFmtId="0" fontId="37" fillId="24" borderId="41" xfId="46" applyFont="1" applyFill="1" applyBorder="1" applyAlignment="1">
      <alignment horizontal="left" vertical="center" shrinkToFit="1"/>
    </xf>
    <xf numFmtId="0" fontId="37" fillId="24" borderId="75" xfId="46" applyFont="1" applyFill="1" applyBorder="1" applyAlignment="1">
      <alignment horizontal="left" vertical="center" shrinkToFit="1"/>
    </xf>
    <xf numFmtId="0" fontId="37" fillId="24" borderId="21" xfId="46" applyFont="1" applyFill="1" applyBorder="1" applyAlignment="1">
      <alignment horizontal="left" vertical="center" shrinkToFit="1"/>
    </xf>
    <xf numFmtId="0" fontId="37" fillId="24" borderId="76" xfId="46" applyFont="1" applyFill="1" applyBorder="1" applyAlignment="1">
      <alignment horizontal="left" vertical="center" shrinkToFit="1"/>
    </xf>
    <xf numFmtId="0" fontId="27" fillId="0" borderId="71" xfId="46" applyFont="1" applyBorder="1" applyAlignment="1">
      <alignment horizontal="center" vertical="center" textRotation="255" shrinkToFit="1"/>
    </xf>
    <xf numFmtId="0" fontId="27" fillId="0" borderId="72" xfId="46" applyFont="1" applyBorder="1" applyAlignment="1">
      <alignment horizontal="center" vertical="center" textRotation="255" shrinkToFit="1"/>
    </xf>
    <xf numFmtId="0" fontId="27" fillId="0" borderId="73" xfId="46" applyFont="1" applyBorder="1" applyAlignment="1">
      <alignment horizontal="center" vertical="center" textRotation="255" shrinkToFit="1"/>
    </xf>
    <xf numFmtId="0" fontId="27" fillId="0" borderId="69" xfId="46" applyFont="1" applyBorder="1" applyAlignment="1">
      <alignment horizontal="center" vertical="center" wrapText="1"/>
    </xf>
    <xf numFmtId="0" fontId="27" fillId="0" borderId="70" xfId="46" applyFont="1" applyBorder="1" applyAlignment="1">
      <alignment horizontal="center" vertical="center" wrapText="1"/>
    </xf>
    <xf numFmtId="0" fontId="27" fillId="24" borderId="69" xfId="46" applyFont="1" applyFill="1" applyBorder="1" applyAlignment="1">
      <alignment horizontal="left" vertical="center" shrinkToFit="1"/>
    </xf>
    <xf numFmtId="0" fontId="27" fillId="24" borderId="34" xfId="46" applyFont="1" applyFill="1" applyBorder="1" applyAlignment="1">
      <alignment horizontal="left" vertical="center" shrinkToFit="1"/>
    </xf>
    <xf numFmtId="0" fontId="27" fillId="24" borderId="35" xfId="46" applyFont="1" applyFill="1" applyBorder="1" applyAlignment="1">
      <alignment horizontal="left" vertical="center" shrinkToFit="1"/>
    </xf>
    <xf numFmtId="0" fontId="27" fillId="0" borderId="65" xfId="46" applyFont="1" applyBorder="1" applyAlignment="1">
      <alignment horizontal="center" vertical="center" wrapText="1"/>
    </xf>
    <xf numFmtId="0" fontId="27" fillId="0" borderId="68" xfId="46" applyFont="1" applyBorder="1" applyAlignment="1">
      <alignment horizontal="center" vertical="center" wrapText="1"/>
    </xf>
    <xf numFmtId="0" fontId="37" fillId="24" borderId="65" xfId="46" applyFont="1" applyFill="1" applyBorder="1" applyAlignment="1">
      <alignment horizontal="left" vertical="center" shrinkToFit="1"/>
    </xf>
    <xf numFmtId="0" fontId="37" fillId="24" borderId="66" xfId="46" applyFont="1" applyFill="1" applyBorder="1" applyAlignment="1">
      <alignment horizontal="left" vertical="center" shrinkToFit="1"/>
    </xf>
    <xf numFmtId="0" fontId="37" fillId="24" borderId="67" xfId="46" applyFont="1" applyFill="1" applyBorder="1" applyAlignment="1">
      <alignment horizontal="left" vertical="center" shrinkToFit="1"/>
    </xf>
    <xf numFmtId="0" fontId="27" fillId="0" borderId="40" xfId="46" applyFont="1" applyBorder="1" applyAlignment="1">
      <alignment horizontal="center" vertical="center" wrapText="1"/>
    </xf>
    <xf numFmtId="0" fontId="27" fillId="0" borderId="41" xfId="46" applyFont="1" applyBorder="1" applyAlignment="1">
      <alignment horizontal="center" vertical="center" wrapText="1"/>
    </xf>
    <xf numFmtId="0" fontId="27" fillId="0" borderId="42" xfId="46" applyFont="1" applyBorder="1" applyAlignment="1">
      <alignment horizontal="center" vertical="center" wrapText="1"/>
    </xf>
    <xf numFmtId="0" fontId="27" fillId="0" borderId="43" xfId="46" applyFont="1" applyBorder="1" applyAlignment="1">
      <alignment horizontal="center" vertical="center" wrapText="1"/>
    </xf>
    <xf numFmtId="0" fontId="27" fillId="24" borderId="62" xfId="46" applyFont="1" applyFill="1" applyBorder="1" applyAlignment="1">
      <alignment horizontal="left" vertical="center"/>
    </xf>
    <xf numFmtId="0" fontId="27" fillId="24" borderId="36" xfId="46" applyFont="1" applyFill="1" applyBorder="1" applyAlignment="1">
      <alignment horizontal="left" vertical="center"/>
    </xf>
    <xf numFmtId="0" fontId="27" fillId="24" borderId="63" xfId="46" applyFont="1" applyFill="1" applyBorder="1" applyAlignment="1">
      <alignment horizontal="left" vertical="center"/>
    </xf>
    <xf numFmtId="0" fontId="37" fillId="24" borderId="62" xfId="46" applyFont="1" applyFill="1" applyBorder="1" applyAlignment="1">
      <alignment horizontal="left" vertical="center" shrinkToFit="1"/>
    </xf>
    <xf numFmtId="0" fontId="37" fillId="24" borderId="36" xfId="46" applyFont="1" applyFill="1" applyBorder="1" applyAlignment="1">
      <alignment horizontal="left" vertical="center" shrinkToFit="1"/>
    </xf>
    <xf numFmtId="0" fontId="37" fillId="24" borderId="63" xfId="46" applyFont="1" applyFill="1" applyBorder="1" applyAlignment="1">
      <alignment horizontal="left" vertical="center" shrinkToFit="1"/>
    </xf>
    <xf numFmtId="0" fontId="37" fillId="24" borderId="62" xfId="46" applyFont="1" applyFill="1" applyBorder="1" applyAlignment="1">
      <alignment horizontal="center" vertical="center"/>
    </xf>
    <xf numFmtId="0" fontId="37" fillId="24" borderId="36" xfId="46" applyFont="1" applyFill="1" applyBorder="1" applyAlignment="1">
      <alignment horizontal="center" vertical="center"/>
    </xf>
    <xf numFmtId="0" fontId="37" fillId="24" borderId="64" xfId="46" applyFont="1" applyFill="1" applyBorder="1" applyAlignment="1">
      <alignment horizontal="center" vertical="center"/>
    </xf>
    <xf numFmtId="0" fontId="29" fillId="0" borderId="58" xfId="46" applyFont="1" applyBorder="1" applyAlignment="1">
      <alignment horizontal="center" vertical="center" wrapText="1"/>
    </xf>
    <xf numFmtId="0" fontId="29" fillId="0" borderId="61" xfId="46" applyFont="1" applyBorder="1" applyAlignment="1">
      <alignment horizontal="center" vertical="center" wrapText="1"/>
    </xf>
    <xf numFmtId="0" fontId="37" fillId="24" borderId="58" xfId="46" applyFont="1" applyFill="1" applyBorder="1" applyAlignment="1">
      <alignment horizontal="left" vertical="center" shrinkToFit="1"/>
    </xf>
    <xf numFmtId="0" fontId="37" fillId="24" borderId="59" xfId="46" applyFont="1" applyFill="1" applyBorder="1" applyAlignment="1">
      <alignment horizontal="left" vertical="center" shrinkToFit="1"/>
    </xf>
    <xf numFmtId="0" fontId="37" fillId="24" borderId="60" xfId="46" applyFont="1" applyFill="1" applyBorder="1" applyAlignment="1">
      <alignment horizontal="left" vertical="center" shrinkToFit="1"/>
    </xf>
    <xf numFmtId="0" fontId="27" fillId="0" borderId="0" xfId="46" applyFont="1" applyAlignment="1">
      <alignment horizontal="justify" vertical="center" wrapText="1"/>
    </xf>
    <xf numFmtId="0" fontId="27" fillId="24" borderId="0" xfId="46" applyFont="1" applyFill="1" applyAlignment="1">
      <alignment horizontal="justify" vertical="center" wrapText="1"/>
    </xf>
    <xf numFmtId="0" fontId="30" fillId="0" borderId="0" xfId="0" applyFont="1" applyAlignment="1">
      <alignment horizontal="left" vertical="center" shrinkToFit="1"/>
    </xf>
    <xf numFmtId="0" fontId="27" fillId="0" borderId="58" xfId="46" applyFont="1" applyBorder="1" applyAlignment="1">
      <alignment horizontal="center" vertical="center" wrapText="1"/>
    </xf>
    <xf numFmtId="0" fontId="27" fillId="0" borderId="59" xfId="46" applyFont="1" applyBorder="1" applyAlignment="1">
      <alignment horizontal="center" vertical="center" wrapText="1"/>
    </xf>
    <xf numFmtId="0" fontId="27" fillId="0" borderId="61" xfId="46" applyFont="1" applyBorder="1" applyAlignment="1">
      <alignment horizontal="center" vertical="center" wrapText="1"/>
    </xf>
    <xf numFmtId="0" fontId="27" fillId="0" borderId="21" xfId="46" applyFont="1" applyBorder="1" applyAlignment="1">
      <alignment horizontal="justify" vertical="center" wrapText="1"/>
    </xf>
    <xf numFmtId="0" fontId="27" fillId="0" borderId="69" xfId="46" applyFont="1" applyBorder="1" applyAlignment="1">
      <alignment horizontal="center" vertical="center"/>
    </xf>
    <xf numFmtId="0" fontId="27" fillId="0" borderId="70" xfId="46" applyFont="1" applyBorder="1" applyAlignment="1">
      <alignment horizontal="center" vertical="center"/>
    </xf>
    <xf numFmtId="0" fontId="27" fillId="0" borderId="65" xfId="46" applyFont="1" applyBorder="1" applyAlignment="1">
      <alignment horizontal="center" vertical="center"/>
    </xf>
    <xf numFmtId="0" fontId="27" fillId="0" borderId="68" xfId="46" applyFont="1" applyBorder="1" applyAlignment="1">
      <alignment horizontal="center" vertical="center"/>
    </xf>
    <xf numFmtId="0" fontId="27" fillId="0" borderId="40" xfId="46" applyFont="1" applyBorder="1" applyAlignment="1">
      <alignment horizontal="center" vertical="center" shrinkToFit="1"/>
    </xf>
    <xf numFmtId="0" fontId="27" fillId="0" borderId="41" xfId="46" applyFont="1" applyBorder="1" applyAlignment="1">
      <alignment horizontal="center" vertical="center" shrinkToFit="1"/>
    </xf>
    <xf numFmtId="0" fontId="27" fillId="0" borderId="42" xfId="46" applyFont="1" applyBorder="1" applyAlignment="1">
      <alignment horizontal="center" vertical="center" shrinkToFit="1"/>
    </xf>
    <xf numFmtId="0" fontId="27" fillId="0" borderId="43" xfId="46" applyFont="1" applyBorder="1" applyAlignment="1">
      <alignment horizontal="center" vertical="center" shrinkToFit="1"/>
    </xf>
    <xf numFmtId="0" fontId="30" fillId="0" borderId="0" xfId="0" applyFont="1" applyAlignment="1">
      <alignment horizontal="center" vertical="center" wrapText="1"/>
    </xf>
    <xf numFmtId="0" fontId="30" fillId="24" borderId="0" xfId="0" applyFont="1" applyFill="1" applyAlignment="1">
      <alignment horizontal="left" vertical="center" shrinkToFit="1"/>
    </xf>
    <xf numFmtId="0" fontId="27" fillId="0" borderId="0" xfId="46" applyFont="1">
      <alignment vertical="center"/>
    </xf>
    <xf numFmtId="0" fontId="36" fillId="0" borderId="0" xfId="46" applyFont="1" applyAlignment="1">
      <alignment horizontal="center" vertical="center" wrapText="1"/>
    </xf>
    <xf numFmtId="0" fontId="37" fillId="0" borderId="0" xfId="46" applyFont="1">
      <alignment vertical="center"/>
    </xf>
    <xf numFmtId="0" fontId="37" fillId="0" borderId="0" xfId="46" applyFont="1" applyAlignment="1">
      <alignment horizontal="center" vertical="center" wrapText="1"/>
    </xf>
    <xf numFmtId="0" fontId="27" fillId="0" borderId="0" xfId="46" applyFont="1" applyAlignment="1">
      <alignment horizontal="justify" vertical="justify" wrapText="1"/>
    </xf>
    <xf numFmtId="0" fontId="27" fillId="0" borderId="0" xfId="46" applyFont="1" applyAlignment="1">
      <alignment vertical="justify"/>
    </xf>
    <xf numFmtId="0" fontId="27" fillId="0" borderId="0" xfId="46" applyFont="1" applyAlignment="1">
      <alignment horizontal="center" vertical="center" wrapText="1"/>
    </xf>
    <xf numFmtId="0" fontId="30" fillId="0" borderId="18" xfId="43" applyFont="1" applyBorder="1" applyAlignment="1">
      <alignment horizontal="center" vertical="center"/>
    </xf>
    <xf numFmtId="0" fontId="30" fillId="0" borderId="19" xfId="43" applyFont="1" applyBorder="1" applyAlignment="1">
      <alignment horizontal="center" vertical="center"/>
    </xf>
    <xf numFmtId="0" fontId="30" fillId="0" borderId="20" xfId="43" applyFont="1" applyBorder="1" applyAlignment="1">
      <alignment horizontal="center" vertical="center"/>
    </xf>
    <xf numFmtId="0" fontId="30" fillId="0" borderId="22" xfId="43" applyFont="1" applyBorder="1" applyAlignment="1">
      <alignment horizontal="center" vertical="center"/>
    </xf>
    <xf numFmtId="0" fontId="30" fillId="24" borderId="27" xfId="43" applyFont="1" applyFill="1" applyBorder="1" applyAlignment="1">
      <alignment horizontal="left" vertical="center" shrinkToFit="1"/>
    </xf>
    <xf numFmtId="0" fontId="30" fillId="24" borderId="28" xfId="43" applyFont="1" applyFill="1" applyBorder="1" applyAlignment="1">
      <alignment horizontal="left" vertical="center" shrinkToFit="1"/>
    </xf>
    <xf numFmtId="0" fontId="30" fillId="24" borderId="29" xfId="43" applyFont="1" applyFill="1" applyBorder="1" applyAlignment="1">
      <alignment horizontal="left" vertical="center" shrinkToFit="1"/>
    </xf>
    <xf numFmtId="0" fontId="30" fillId="24" borderId="20" xfId="43" applyFont="1" applyFill="1" applyBorder="1" applyAlignment="1">
      <alignment horizontal="left" vertical="center" shrinkToFit="1"/>
    </xf>
    <xf numFmtId="0" fontId="30" fillId="24" borderId="21" xfId="43" applyFont="1" applyFill="1" applyBorder="1" applyAlignment="1">
      <alignment horizontal="left" vertical="center" shrinkToFit="1"/>
    </xf>
    <xf numFmtId="0" fontId="30" fillId="24" borderId="22" xfId="43" applyFont="1" applyFill="1" applyBorder="1" applyAlignment="1">
      <alignment horizontal="left" vertical="center" shrinkToFit="1"/>
    </xf>
    <xf numFmtId="0" fontId="34" fillId="0" borderId="0" xfId="43" applyFont="1" applyAlignment="1">
      <alignment horizontal="center"/>
    </xf>
    <xf numFmtId="0" fontId="30" fillId="0" borderId="23" xfId="43" applyFont="1" applyBorder="1" applyAlignment="1">
      <alignment horizontal="distributed" vertical="center"/>
    </xf>
    <xf numFmtId="0" fontId="30" fillId="0" borderId="12" xfId="43" applyFont="1" applyBorder="1" applyAlignment="1">
      <alignment horizontal="distributed" vertical="center"/>
    </xf>
    <xf numFmtId="0" fontId="30" fillId="24" borderId="23" xfId="43" applyFont="1" applyFill="1" applyBorder="1" applyAlignment="1">
      <alignment horizontal="center" vertical="center" shrinkToFit="1"/>
    </xf>
    <xf numFmtId="0" fontId="30" fillId="24" borderId="13" xfId="43" applyFont="1" applyFill="1" applyBorder="1" applyAlignment="1">
      <alignment horizontal="center" vertical="center" shrinkToFit="1"/>
    </xf>
    <xf numFmtId="0" fontId="30" fillId="24" borderId="12" xfId="43" applyFont="1" applyFill="1" applyBorder="1" applyAlignment="1">
      <alignment horizontal="center" vertical="center" shrinkToFit="1"/>
    </xf>
    <xf numFmtId="0" fontId="30" fillId="0" borderId="33" xfId="43" applyFont="1" applyBorder="1" applyAlignment="1">
      <alignment horizontal="center" vertical="center"/>
    </xf>
    <xf numFmtId="0" fontId="30" fillId="0" borderId="35" xfId="43" applyFont="1" applyBorder="1" applyAlignment="1">
      <alignment horizontal="center" vertical="center"/>
    </xf>
    <xf numFmtId="0" fontId="30" fillId="24" borderId="33" xfId="43" applyFont="1" applyFill="1" applyBorder="1" applyAlignment="1">
      <alignment horizontal="left" vertical="center" shrinkToFit="1"/>
    </xf>
    <xf numFmtId="0" fontId="30" fillId="24" borderId="34" xfId="43" applyFont="1" applyFill="1" applyBorder="1" applyAlignment="1">
      <alignment horizontal="left" vertical="center" shrinkToFit="1"/>
    </xf>
    <xf numFmtId="0" fontId="30" fillId="24" borderId="35" xfId="43" applyFont="1" applyFill="1" applyBorder="1" applyAlignment="1">
      <alignment horizontal="left" vertical="center" shrinkToFit="1"/>
    </xf>
    <xf numFmtId="0" fontId="30" fillId="0" borderId="23" xfId="43" applyFont="1" applyBorder="1" applyAlignment="1">
      <alignment horizontal="center" vertical="center"/>
    </xf>
    <xf numFmtId="0" fontId="30" fillId="0" borderId="13" xfId="43" applyFont="1" applyBorder="1" applyAlignment="1">
      <alignment horizontal="center" vertical="center"/>
    </xf>
    <xf numFmtId="0" fontId="30" fillId="0" borderId="12" xfId="43" applyFont="1" applyBorder="1" applyAlignment="1">
      <alignment horizontal="center" vertical="center"/>
    </xf>
    <xf numFmtId="0" fontId="30" fillId="24" borderId="30" xfId="43" applyFont="1" applyFill="1" applyBorder="1" applyAlignment="1">
      <alignment horizontal="left" vertical="center" shrinkToFit="1"/>
    </xf>
    <xf numFmtId="0" fontId="30" fillId="24" borderId="31" xfId="43" applyFont="1" applyFill="1" applyBorder="1" applyAlignment="1">
      <alignment horizontal="left" vertical="center" shrinkToFit="1"/>
    </xf>
    <xf numFmtId="0" fontId="30" fillId="24" borderId="32" xfId="43" applyFont="1" applyFill="1" applyBorder="1" applyAlignment="1">
      <alignment horizontal="left" vertical="center" shrinkToFit="1"/>
    </xf>
    <xf numFmtId="0" fontId="30" fillId="24" borderId="24" xfId="43" applyFont="1" applyFill="1" applyBorder="1" applyAlignment="1">
      <alignment horizontal="left" vertical="center" shrinkToFit="1"/>
    </xf>
    <xf numFmtId="0" fontId="30" fillId="24" borderId="25" xfId="43" applyFont="1" applyFill="1" applyBorder="1" applyAlignment="1">
      <alignment horizontal="left" vertical="center" shrinkToFit="1"/>
    </xf>
    <xf numFmtId="0" fontId="30" fillId="24" borderId="26" xfId="43" applyFont="1" applyFill="1" applyBorder="1" applyAlignment="1">
      <alignment horizontal="left" vertical="center" shrinkToFit="1"/>
    </xf>
    <xf numFmtId="0" fontId="30" fillId="24" borderId="18" xfId="43" applyFont="1" applyFill="1" applyBorder="1" applyAlignment="1">
      <alignment horizontal="left" vertical="top"/>
    </xf>
    <xf numFmtId="0" fontId="30" fillId="24" borderId="0" xfId="43" applyFont="1" applyFill="1" applyAlignment="1">
      <alignment horizontal="left" vertical="top"/>
    </xf>
    <xf numFmtId="0" fontId="30" fillId="24" borderId="19" xfId="43" applyFont="1" applyFill="1" applyBorder="1" applyAlignment="1">
      <alignment horizontal="left" vertical="top"/>
    </xf>
    <xf numFmtId="0" fontId="30" fillId="24" borderId="20" xfId="43" applyFont="1" applyFill="1" applyBorder="1" applyAlignment="1">
      <alignment horizontal="left" vertical="top"/>
    </xf>
    <xf numFmtId="0" fontId="30" fillId="24" borderId="21" xfId="43" applyFont="1" applyFill="1" applyBorder="1" applyAlignment="1">
      <alignment horizontal="left" vertical="top"/>
    </xf>
    <xf numFmtId="0" fontId="30" fillId="24" borderId="22" xfId="43" applyFont="1" applyFill="1" applyBorder="1" applyAlignment="1">
      <alignment horizontal="left" vertical="top"/>
    </xf>
    <xf numFmtId="0" fontId="30" fillId="0" borderId="15" xfId="43" applyFont="1" applyBorder="1" applyAlignment="1">
      <alignment horizontal="left" vertical="top"/>
    </xf>
    <xf numFmtId="0" fontId="30" fillId="0" borderId="16" xfId="43" applyFont="1" applyBorder="1" applyAlignment="1">
      <alignment horizontal="left" vertical="top"/>
    </xf>
    <xf numFmtId="0" fontId="30" fillId="0" borderId="17" xfId="43" applyFont="1" applyBorder="1" applyAlignment="1">
      <alignment horizontal="left" vertical="top"/>
    </xf>
    <xf numFmtId="0" fontId="30" fillId="24" borderId="33" xfId="43" applyFont="1" applyFill="1" applyBorder="1" applyAlignment="1">
      <alignment horizontal="left" vertical="top"/>
    </xf>
    <xf numFmtId="0" fontId="30" fillId="24" borderId="34" xfId="43" applyFont="1" applyFill="1" applyBorder="1" applyAlignment="1">
      <alignment horizontal="left" vertical="top"/>
    </xf>
    <xf numFmtId="0" fontId="30" fillId="24" borderId="35" xfId="43" applyFont="1" applyFill="1" applyBorder="1" applyAlignment="1">
      <alignment horizontal="left" vertical="top"/>
    </xf>
    <xf numFmtId="0" fontId="30" fillId="24" borderId="30" xfId="43" applyFont="1" applyFill="1" applyBorder="1" applyAlignment="1">
      <alignment horizontal="left" vertical="top"/>
    </xf>
    <xf numFmtId="0" fontId="30" fillId="24" borderId="31" xfId="43" applyFont="1" applyFill="1" applyBorder="1" applyAlignment="1">
      <alignment horizontal="left" vertical="top"/>
    </xf>
    <xf numFmtId="0" fontId="30" fillId="24" borderId="32" xfId="43" applyFont="1" applyFill="1" applyBorder="1" applyAlignment="1">
      <alignment horizontal="left" vertical="top"/>
    </xf>
    <xf numFmtId="0" fontId="30" fillId="24" borderId="49" xfId="43" applyFont="1" applyFill="1" applyBorder="1" applyAlignment="1">
      <alignment horizontal="left" vertical="top"/>
    </xf>
    <xf numFmtId="0" fontId="30" fillId="24" borderId="50" xfId="43" applyFont="1" applyFill="1" applyBorder="1" applyAlignment="1">
      <alignment horizontal="left" vertical="top"/>
    </xf>
    <xf numFmtId="0" fontId="30" fillId="24" borderId="51" xfId="43" applyFont="1" applyFill="1" applyBorder="1" applyAlignment="1">
      <alignment horizontal="left" vertical="top"/>
    </xf>
    <xf numFmtId="0" fontId="30" fillId="24" borderId="33" xfId="43" applyFont="1" applyFill="1" applyBorder="1" applyAlignment="1">
      <alignment horizontal="center" vertical="center" shrinkToFit="1"/>
    </xf>
    <xf numFmtId="0" fontId="30" fillId="24" borderId="34" xfId="43" applyFont="1" applyFill="1" applyBorder="1" applyAlignment="1">
      <alignment horizontal="center" vertical="center" shrinkToFit="1"/>
    </xf>
    <xf numFmtId="0" fontId="30" fillId="24" borderId="35" xfId="43" applyFont="1" applyFill="1" applyBorder="1" applyAlignment="1">
      <alignment horizontal="center" vertical="center" shrinkToFit="1"/>
    </xf>
    <xf numFmtId="0" fontId="30" fillId="24" borderId="27" xfId="43" applyFont="1" applyFill="1" applyBorder="1" applyAlignment="1">
      <alignment horizontal="center" vertical="center" shrinkToFit="1"/>
    </xf>
    <xf numFmtId="0" fontId="30" fillId="24" borderId="28" xfId="43" applyFont="1" applyFill="1" applyBorder="1" applyAlignment="1">
      <alignment horizontal="center" vertical="center" shrinkToFit="1"/>
    </xf>
    <xf numFmtId="0" fontId="30" fillId="24" borderId="29" xfId="43" applyFont="1" applyFill="1" applyBorder="1" applyAlignment="1">
      <alignment horizontal="center" vertical="center" shrinkToFit="1"/>
    </xf>
    <xf numFmtId="0" fontId="30" fillId="24" borderId="30" xfId="43" applyFont="1" applyFill="1" applyBorder="1" applyAlignment="1">
      <alignment horizontal="center" vertical="center" shrinkToFit="1"/>
    </xf>
    <xf numFmtId="0" fontId="30" fillId="24" borderId="31" xfId="43" applyFont="1" applyFill="1" applyBorder="1" applyAlignment="1">
      <alignment horizontal="center" vertical="center" shrinkToFit="1"/>
    </xf>
    <xf numFmtId="0" fontId="30" fillId="24" borderId="32" xfId="43" applyFont="1" applyFill="1" applyBorder="1" applyAlignment="1">
      <alignment horizontal="center" vertical="center" shrinkToFit="1"/>
    </xf>
    <xf numFmtId="0" fontId="30" fillId="24" borderId="24" xfId="43" applyFont="1" applyFill="1" applyBorder="1" applyAlignment="1">
      <alignment horizontal="center" vertical="center" shrinkToFit="1"/>
    </xf>
    <xf numFmtId="0" fontId="30" fillId="24" borderId="25" xfId="43" applyFont="1" applyFill="1" applyBorder="1" applyAlignment="1">
      <alignment horizontal="center" vertical="center" shrinkToFit="1"/>
    </xf>
    <xf numFmtId="0" fontId="30" fillId="24" borderId="26" xfId="43" applyFont="1" applyFill="1" applyBorder="1" applyAlignment="1">
      <alignment horizontal="center" vertical="center" shrinkToFit="1"/>
    </xf>
    <xf numFmtId="0" fontId="30" fillId="24" borderId="20" xfId="43" applyFont="1" applyFill="1" applyBorder="1" applyAlignment="1">
      <alignment horizontal="center" vertical="center" shrinkToFit="1"/>
    </xf>
    <xf numFmtId="0" fontId="30" fillId="24" borderId="21" xfId="43" applyFont="1" applyFill="1" applyBorder="1" applyAlignment="1">
      <alignment horizontal="center" vertical="center" shrinkToFit="1"/>
    </xf>
    <xf numFmtId="0" fontId="30" fillId="24" borderId="22" xfId="43" applyFont="1" applyFill="1" applyBorder="1" applyAlignment="1">
      <alignment horizontal="center" vertical="center" shrinkToFit="1"/>
    </xf>
    <xf numFmtId="0" fontId="35" fillId="0" borderId="18" xfId="47" applyFont="1" applyBorder="1" applyAlignment="1">
      <alignment horizontal="left" vertical="top" wrapText="1"/>
    </xf>
    <xf numFmtId="0" fontId="35" fillId="0" borderId="19" xfId="47" applyFont="1" applyBorder="1" applyAlignment="1">
      <alignment horizontal="left" vertical="top"/>
    </xf>
    <xf numFmtId="0" fontId="26" fillId="0" borderId="0" xfId="47" applyFont="1" applyAlignment="1">
      <alignment horizontal="center"/>
    </xf>
    <xf numFmtId="0" fontId="43" fillId="0" borderId="23" xfId="47" applyFont="1" applyBorder="1" applyAlignment="1">
      <alignment horizontal="center" vertical="center"/>
    </xf>
    <xf numFmtId="0" fontId="43" fillId="0" borderId="12" xfId="47" applyFont="1" applyBorder="1" applyAlignment="1">
      <alignment horizontal="center" vertical="center"/>
    </xf>
    <xf numFmtId="0" fontId="35" fillId="24" borderId="18" xfId="47" applyFont="1" applyFill="1" applyBorder="1" applyAlignment="1">
      <alignment horizontal="left" vertical="top" wrapText="1"/>
    </xf>
    <xf numFmtId="0" fontId="35" fillId="24" borderId="19" xfId="47" applyFont="1" applyFill="1" applyBorder="1" applyAlignment="1">
      <alignment horizontal="left" vertical="top"/>
    </xf>
    <xf numFmtId="0" fontId="35" fillId="24" borderId="18" xfId="47" applyFont="1" applyFill="1" applyBorder="1" applyAlignment="1">
      <alignment horizontal="left" vertical="top"/>
    </xf>
    <xf numFmtId="0" fontId="8" fillId="0" borderId="0" xfId="49" applyFont="1" applyAlignment="1">
      <alignment horizontal="center" vertical="center"/>
    </xf>
    <xf numFmtId="0" fontId="8" fillId="0" borderId="10" xfId="42" applyFont="1" applyBorder="1" applyAlignment="1">
      <alignment horizontal="center" vertical="center"/>
    </xf>
    <xf numFmtId="0" fontId="8" fillId="0" borderId="10" xfId="42" applyFont="1" applyBorder="1">
      <alignment vertical="center"/>
    </xf>
    <xf numFmtId="0" fontId="8" fillId="29" borderId="23" xfId="49" applyFont="1" applyFill="1" applyBorder="1" applyAlignment="1">
      <alignment horizontal="center" vertical="center"/>
    </xf>
    <xf numFmtId="0" fontId="8" fillId="29" borderId="12" xfId="49" applyFont="1" applyFill="1" applyBorder="1" applyAlignment="1">
      <alignment horizontal="center" vertical="center"/>
    </xf>
    <xf numFmtId="0" fontId="8" fillId="0" borderId="23" xfId="49" applyFont="1" applyBorder="1" applyAlignment="1">
      <alignment horizontal="center" vertical="center"/>
    </xf>
    <xf numFmtId="0" fontId="8" fillId="0" borderId="13" xfId="49" applyFont="1" applyBorder="1" applyAlignment="1">
      <alignment horizontal="center" vertical="center"/>
    </xf>
    <xf numFmtId="0" fontId="8" fillId="0" borderId="12" xfId="49" applyFont="1" applyBorder="1" applyAlignment="1">
      <alignment horizontal="center" vertical="center"/>
    </xf>
    <xf numFmtId="0" fontId="8" fillId="0" borderId="23" xfId="49" applyFont="1" applyBorder="1" applyAlignment="1">
      <alignment horizontal="center" vertical="center" wrapText="1"/>
    </xf>
    <xf numFmtId="0" fontId="8" fillId="0" borderId="13" xfId="49" applyFont="1" applyBorder="1" applyAlignment="1">
      <alignment horizontal="center" vertical="center" wrapText="1"/>
    </xf>
    <xf numFmtId="0" fontId="8" fillId="0" borderId="10" xfId="49" applyFont="1" applyBorder="1" applyAlignment="1">
      <alignment horizontal="center" vertical="center" wrapText="1"/>
    </xf>
    <xf numFmtId="0" fontId="8" fillId="0" borderId="12" xfId="49" applyFont="1" applyBorder="1" applyAlignment="1">
      <alignment horizontal="center" vertical="center" wrapText="1"/>
    </xf>
    <xf numFmtId="0" fontId="8" fillId="0" borderId="0" xfId="49" applyFont="1" applyAlignment="1">
      <alignment horizontal="center" vertical="center" wrapText="1"/>
    </xf>
    <xf numFmtId="0" fontId="8" fillId="0" borderId="10" xfId="49" applyFont="1" applyBorder="1" applyAlignment="1">
      <alignment horizontal="center" vertical="center"/>
    </xf>
    <xf numFmtId="0" fontId="8" fillId="0" borderId="23" xfId="42" applyFont="1" applyBorder="1" applyAlignment="1">
      <alignment horizontal="left" vertical="center"/>
    </xf>
    <xf numFmtId="0" fontId="8" fillId="0" borderId="13" xfId="42" applyFont="1" applyBorder="1" applyAlignment="1">
      <alignment horizontal="left" vertical="center"/>
    </xf>
    <xf numFmtId="0" fontId="8" fillId="0" borderId="12" xfId="42" applyFont="1" applyBorder="1" applyAlignment="1">
      <alignment horizontal="left" vertical="center"/>
    </xf>
    <xf numFmtId="0" fontId="8" fillId="29" borderId="10" xfId="42" applyFont="1" applyFill="1" applyBorder="1" applyAlignment="1">
      <alignment horizontal="center" vertical="center" wrapText="1"/>
    </xf>
    <xf numFmtId="0" fontId="8" fillId="0" borderId="23" xfId="42" applyFont="1" applyBorder="1" applyAlignment="1">
      <alignment horizontal="center" vertical="center"/>
    </xf>
    <xf numFmtId="0" fontId="8" fillId="0" borderId="12" xfId="42" applyFont="1" applyBorder="1" applyAlignment="1">
      <alignment horizontal="center" vertical="center"/>
    </xf>
    <xf numFmtId="0" fontId="8" fillId="26" borderId="23" xfId="42" applyFont="1" applyFill="1" applyBorder="1" applyAlignment="1">
      <alignment horizontal="center" vertical="center" wrapText="1"/>
    </xf>
    <xf numFmtId="0" fontId="8" fillId="26" borderId="12" xfId="42" applyFont="1" applyFill="1" applyBorder="1" applyAlignment="1">
      <alignment horizontal="center" vertical="center" wrapText="1"/>
    </xf>
    <xf numFmtId="0" fontId="8" fillId="0" borderId="23" xfId="42" applyFont="1" applyBorder="1" applyAlignment="1">
      <alignment horizontal="center" vertical="center" wrapText="1"/>
    </xf>
    <xf numFmtId="0" fontId="8" fillId="0" borderId="12" xfId="42" applyFont="1" applyBorder="1" applyAlignment="1">
      <alignment horizontal="center" vertical="center" wrapText="1"/>
    </xf>
    <xf numFmtId="0" fontId="8" fillId="0" borderId="0" xfId="42" applyFont="1" applyAlignment="1">
      <alignment horizontal="left" vertical="center" wrapText="1"/>
    </xf>
    <xf numFmtId="0" fontId="8" fillId="0" borderId="10" xfId="42" applyFont="1" applyBorder="1" applyAlignment="1">
      <alignment horizontal="center" vertical="center" wrapText="1"/>
    </xf>
    <xf numFmtId="0" fontId="8" fillId="0" borderId="13" xfId="42" applyFont="1" applyBorder="1" applyAlignment="1">
      <alignment horizontal="center" vertical="center"/>
    </xf>
    <xf numFmtId="0" fontId="8" fillId="26" borderId="10" xfId="42" applyFont="1" applyFill="1" applyBorder="1" applyAlignment="1">
      <alignment horizontal="center" vertical="center"/>
    </xf>
    <xf numFmtId="0" fontId="8" fillId="26" borderId="14" xfId="42" applyFont="1" applyFill="1" applyBorder="1" applyAlignment="1">
      <alignment horizontal="center" vertical="center" wrapText="1"/>
    </xf>
    <xf numFmtId="0" fontId="8" fillId="26" borderId="80" xfId="42" applyFont="1" applyFill="1" applyBorder="1" applyAlignment="1">
      <alignment horizontal="center" vertical="center" wrapText="1"/>
    </xf>
    <xf numFmtId="0" fontId="8" fillId="26" borderId="11" xfId="42" applyFont="1" applyFill="1" applyBorder="1" applyAlignment="1">
      <alignment horizontal="center" vertical="center" wrapText="1"/>
    </xf>
    <xf numFmtId="0" fontId="8" fillId="0" borderId="15" xfId="42" applyFont="1" applyBorder="1" applyAlignment="1">
      <alignment horizontal="center" vertical="center" wrapText="1"/>
    </xf>
    <xf numFmtId="0" fontId="8" fillId="0" borderId="16" xfId="42" applyFont="1" applyBorder="1" applyAlignment="1">
      <alignment horizontal="center" vertical="center" wrapText="1"/>
    </xf>
    <xf numFmtId="0" fontId="8" fillId="0" borderId="17" xfId="42" applyFont="1" applyBorder="1" applyAlignment="1">
      <alignment horizontal="center" vertical="center" wrapText="1"/>
    </xf>
    <xf numFmtId="0" fontId="8" fillId="0" borderId="18" xfId="42" applyFont="1" applyBorder="1" applyAlignment="1">
      <alignment horizontal="center" vertical="center" wrapText="1"/>
    </xf>
    <xf numFmtId="0" fontId="8" fillId="0" borderId="0" xfId="42" applyFont="1" applyAlignment="1">
      <alignment horizontal="center" vertical="center" wrapText="1"/>
    </xf>
    <xf numFmtId="0" fontId="8" fillId="0" borderId="19" xfId="42" applyFont="1" applyBorder="1" applyAlignment="1">
      <alignment horizontal="center" vertical="center" wrapText="1"/>
    </xf>
    <xf numFmtId="0" fontId="8" fillId="0" borderId="20" xfId="42" applyFont="1" applyBorder="1" applyAlignment="1">
      <alignment horizontal="center" vertical="center" wrapText="1"/>
    </xf>
    <xf numFmtId="0" fontId="8" fillId="0" borderId="21" xfId="42" applyFont="1" applyBorder="1" applyAlignment="1">
      <alignment horizontal="center" vertical="center" wrapText="1"/>
    </xf>
    <xf numFmtId="0" fontId="8" fillId="0" borderId="22" xfId="42" applyFont="1" applyBorder="1" applyAlignment="1">
      <alignment horizontal="center" vertical="center" wrapText="1"/>
    </xf>
    <xf numFmtId="0" fontId="8" fillId="0" borderId="23" xfId="42" applyFont="1" applyBorder="1" applyAlignment="1">
      <alignment horizontal="left" vertical="center" wrapText="1"/>
    </xf>
    <xf numFmtId="0" fontId="8" fillId="0" borderId="13" xfId="42" applyFont="1" applyBorder="1" applyAlignment="1">
      <alignment horizontal="left" vertical="center" wrapText="1"/>
    </xf>
    <xf numFmtId="0" fontId="8" fillId="0" borderId="12" xfId="42" applyFont="1" applyBorder="1" applyAlignment="1">
      <alignment horizontal="left" vertical="center" wrapText="1"/>
    </xf>
    <xf numFmtId="0" fontId="4" fillId="0" borderId="10" xfId="42" applyFont="1" applyBorder="1" applyAlignment="1">
      <alignment horizontal="center" vertical="center"/>
    </xf>
    <xf numFmtId="180" fontId="8" fillId="0" borderId="10" xfId="42" applyNumberFormat="1" applyFont="1" applyBorder="1" applyAlignment="1">
      <alignment horizontal="center" vertical="center"/>
    </xf>
    <xf numFmtId="0" fontId="54" fillId="0" borderId="23" xfId="49" applyFont="1" applyBorder="1" applyAlignment="1">
      <alignment horizontal="center" vertical="center"/>
    </xf>
    <xf numFmtId="0" fontId="54" fillId="0" borderId="13" xfId="49" applyFont="1" applyBorder="1" applyAlignment="1">
      <alignment horizontal="center" vertical="center"/>
    </xf>
    <xf numFmtId="0" fontId="54" fillId="0" borderId="12" xfId="49" applyFont="1" applyBorder="1" applyAlignment="1">
      <alignment horizontal="center" vertical="center"/>
    </xf>
    <xf numFmtId="0" fontId="5" fillId="27" borderId="10" xfId="42" applyFont="1" applyFill="1" applyBorder="1">
      <alignment vertical="center"/>
    </xf>
    <xf numFmtId="0" fontId="5" fillId="0" borderId="10" xfId="42" applyFont="1" applyBorder="1">
      <alignment vertical="center"/>
    </xf>
    <xf numFmtId="49" fontId="8" fillId="0" borderId="10" xfId="42" applyNumberFormat="1" applyFont="1" applyBorder="1" applyAlignment="1">
      <alignment horizontal="center" vertical="center"/>
    </xf>
    <xf numFmtId="0" fontId="5" fillId="0" borderId="10" xfId="42" applyFont="1" applyBorder="1" applyAlignment="1">
      <alignment horizontal="center" vertical="center" wrapText="1"/>
    </xf>
    <xf numFmtId="0" fontId="8" fillId="0" borderId="15" xfId="42" applyFont="1" applyBorder="1" applyAlignment="1">
      <alignment horizontal="center" vertical="center"/>
    </xf>
    <xf numFmtId="0" fontId="8" fillId="0" borderId="18" xfId="42" applyFont="1" applyBorder="1" applyAlignment="1">
      <alignment horizontal="center" vertical="center"/>
    </xf>
    <xf numFmtId="0" fontId="49" fillId="0" borderId="18" xfId="42" applyFont="1" applyBorder="1" applyAlignment="1">
      <alignment horizontal="center" vertical="center" wrapText="1"/>
    </xf>
    <xf numFmtId="0" fontId="49" fillId="0" borderId="20" xfId="42" applyFont="1" applyBorder="1" applyAlignment="1">
      <alignment horizontal="center" vertical="center" wrapText="1"/>
    </xf>
    <xf numFmtId="0" fontId="54" fillId="27" borderId="10" xfId="42" applyFont="1" applyFill="1" applyBorder="1">
      <alignment vertical="center"/>
    </xf>
    <xf numFmtId="0" fontId="5" fillId="25" borderId="10" xfId="42" applyFont="1" applyFill="1" applyBorder="1" applyAlignment="1">
      <alignment horizontal="center" vertical="center" wrapText="1"/>
    </xf>
    <xf numFmtId="0" fontId="5" fillId="26" borderId="21" xfId="42" applyFont="1" applyFill="1" applyBorder="1" applyAlignment="1">
      <alignment horizontal="center" vertical="center"/>
    </xf>
    <xf numFmtId="0" fontId="5" fillId="0" borderId="21" xfId="42" applyFont="1" applyBorder="1" applyAlignment="1">
      <alignment horizontal="center" vertical="center"/>
    </xf>
    <xf numFmtId="0" fontId="5" fillId="27" borderId="10" xfId="42" applyFont="1" applyFill="1" applyBorder="1" applyAlignment="1">
      <alignment horizontal="center" vertical="center"/>
    </xf>
    <xf numFmtId="0" fontId="48" fillId="0" borderId="23" xfId="48" applyFont="1" applyBorder="1" applyAlignment="1">
      <alignment horizontal="center" vertical="center"/>
    </xf>
    <xf numFmtId="0" fontId="48" fillId="0" borderId="13" xfId="48" applyFont="1" applyBorder="1" applyAlignment="1">
      <alignment horizontal="center" vertical="center"/>
    </xf>
    <xf numFmtId="0" fontId="48" fillId="0" borderId="12" xfId="48" applyFont="1" applyBorder="1" applyAlignment="1">
      <alignment horizontal="center" vertical="center"/>
    </xf>
    <xf numFmtId="0" fontId="60" fillId="0" borderId="23" xfId="48" applyFont="1" applyBorder="1" applyAlignment="1">
      <alignment horizontal="center" vertical="center"/>
    </xf>
    <xf numFmtId="0" fontId="60" fillId="0" borderId="13" xfId="48" applyFont="1" applyBorder="1" applyAlignment="1">
      <alignment horizontal="center" vertical="center"/>
    </xf>
    <xf numFmtId="0" fontId="60" fillId="0" borderId="12" xfId="48" applyFont="1" applyBorder="1" applyAlignment="1">
      <alignment horizontal="center" vertical="center"/>
    </xf>
    <xf numFmtId="0" fontId="5" fillId="25" borderId="10" xfId="42" applyFont="1" applyFill="1" applyBorder="1" applyAlignment="1">
      <alignment horizontal="center" vertical="center"/>
    </xf>
    <xf numFmtId="0" fontId="48" fillId="28" borderId="10" xfId="48" applyFont="1" applyFill="1" applyBorder="1">
      <alignment vertical="center"/>
    </xf>
    <xf numFmtId="0" fontId="8" fillId="29" borderId="13" xfId="49" applyFont="1" applyFill="1" applyBorder="1" applyAlignment="1">
      <alignment horizontal="center" vertical="center"/>
    </xf>
    <xf numFmtId="0" fontId="8" fillId="0" borderId="81" xfId="49" applyFont="1" applyBorder="1" applyAlignment="1">
      <alignment horizontal="center" vertical="center"/>
    </xf>
    <xf numFmtId="0" fontId="8" fillId="0" borderId="82" xfId="49" applyFont="1" applyBorder="1" applyAlignment="1">
      <alignment horizontal="center" vertical="center"/>
    </xf>
    <xf numFmtId="0" fontId="8" fillId="0" borderId="83" xfId="49" applyFont="1" applyBorder="1" applyAlignment="1">
      <alignment horizontal="center" vertical="center"/>
    </xf>
    <xf numFmtId="0" fontId="8" fillId="0" borderId="84" xfId="49" applyFont="1" applyBorder="1" applyAlignment="1">
      <alignment horizontal="center" vertical="center"/>
    </xf>
    <xf numFmtId="0" fontId="8" fillId="0" borderId="85" xfId="49" applyFont="1" applyBorder="1" applyAlignment="1">
      <alignment horizontal="center" vertical="center"/>
    </xf>
    <xf numFmtId="0" fontId="8" fillId="0" borderId="15" xfId="49" applyFont="1" applyBorder="1" applyAlignment="1">
      <alignment horizontal="center" vertical="center"/>
    </xf>
    <xf numFmtId="0" fontId="8" fillId="0" borderId="16" xfId="49" applyFont="1" applyBorder="1" applyAlignment="1">
      <alignment horizontal="center" vertical="center"/>
    </xf>
    <xf numFmtId="0" fontId="8" fillId="0" borderId="17" xfId="49" applyFont="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A000000}"/>
    <cellStyle name="標準 2 2" xfId="47" xr:uid="{E2A80414-CD5C-4C6E-89DC-0BF4E033AB77}"/>
    <cellStyle name="標準 2 3" xfId="49" xr:uid="{62B03E45-95B9-4019-9C49-DA668DB47D61}"/>
    <cellStyle name="標準 3" xfId="46" xr:uid="{00000000-0005-0000-0000-00002B000000}"/>
    <cellStyle name="標準 4" xfId="48" xr:uid="{679D7EF4-FDF8-4847-8EA6-B9DF7C7D66C3}"/>
    <cellStyle name="標準_③-２加算様式（就労）" xfId="42" xr:uid="{00000000-0005-0000-0000-00002C000000}"/>
    <cellStyle name="標準_管理者経歴書" xfId="43" xr:uid="{00000000-0005-0000-0000-00002D000000}"/>
    <cellStyle name="良い" xfId="44" builtinId="26" customBuiltin="1"/>
  </cellStyles>
  <dxfs count="0"/>
  <tableStyles count="0" defaultTableStyle="TableStyleMedium2" defaultPivotStyle="PivotStyleLight16"/>
  <colors>
    <mruColors>
      <color rgb="FFFFFFCC"/>
      <color rgb="FFCCCCFF"/>
      <color rgb="FFCCFFFF"/>
      <color rgb="FFCCECFF"/>
      <color rgb="FFFF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657226</xdr:colOff>
      <xdr:row>1</xdr:row>
      <xdr:rowOff>19050</xdr:rowOff>
    </xdr:from>
    <xdr:ext cx="809624" cy="533479"/>
    <xdr:sp macro="" textlink="">
      <xdr:nvSpPr>
        <xdr:cNvPr id="4" name="正方形/長方形 3">
          <a:extLst>
            <a:ext uri="{FF2B5EF4-FFF2-40B4-BE49-F238E27FC236}">
              <a16:creationId xmlns:a16="http://schemas.microsoft.com/office/drawing/2014/main" id="{00000000-0008-0000-0000-000004000000}"/>
            </a:ext>
          </a:extLst>
        </xdr:cNvPr>
        <xdr:cNvSpPr/>
      </xdr:nvSpPr>
      <xdr:spPr bwMode="auto">
        <a:xfrm>
          <a:off x="5715001" y="314325"/>
          <a:ext cx="809624" cy="53347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ctr" rtl="0"/>
          <a:r>
            <a:rPr lang="ja-JP" altLang="en-US" sz="1600" b="1" i="0" baseline="0">
              <a:solidFill>
                <a:srgbClr val="FF0000"/>
              </a:solidFill>
              <a:effectLst/>
              <a:latin typeface="+mn-lt"/>
              <a:ea typeface="+mn-ea"/>
              <a:cs typeface="+mn-cs"/>
            </a:rPr>
            <a:t>本紙も</a:t>
          </a:r>
          <a:endParaRPr lang="en-US" altLang="ja-JP" sz="1600" b="1" i="0" baseline="0">
            <a:solidFill>
              <a:srgbClr val="FF0000"/>
            </a:solidFill>
            <a:effectLst/>
            <a:latin typeface="+mn-lt"/>
            <a:ea typeface="+mn-ea"/>
            <a:cs typeface="+mn-cs"/>
          </a:endParaRPr>
        </a:p>
        <a:p>
          <a:pPr algn="ctr" rtl="0"/>
          <a:r>
            <a:rPr lang="ja-JP" altLang="en-US" sz="1600" b="1" i="0" baseline="0">
              <a:solidFill>
                <a:srgbClr val="FF0000"/>
              </a:solidFill>
              <a:effectLst/>
              <a:latin typeface="+mn-lt"/>
              <a:ea typeface="+mn-ea"/>
              <a:cs typeface="+mn-cs"/>
            </a:rPr>
            <a:t>提出</a:t>
          </a:r>
          <a:endParaRPr lang="en-US" altLang="ja-JP" sz="1600" b="1" i="0" baseline="0">
            <a:solidFill>
              <a:srgbClr val="FF0000"/>
            </a:solidFill>
            <a:effectLst/>
            <a:latin typeface="+mn-lt"/>
            <a:ea typeface="+mn-ea"/>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302173</xdr:colOff>
      <xdr:row>28</xdr:row>
      <xdr:rowOff>140847</xdr:rowOff>
    </xdr:from>
    <xdr:ext cx="2532916" cy="1000595"/>
    <xdr:sp macro="" textlink="">
      <xdr:nvSpPr>
        <xdr:cNvPr id="4" name="線吹き出し 1 (枠付き) 3">
          <a:extLst>
            <a:ext uri="{FF2B5EF4-FFF2-40B4-BE49-F238E27FC236}">
              <a16:creationId xmlns:a16="http://schemas.microsoft.com/office/drawing/2014/main" id="{00000000-0008-0000-0100-000004000000}"/>
            </a:ext>
          </a:extLst>
        </xdr:cNvPr>
        <xdr:cNvSpPr/>
      </xdr:nvSpPr>
      <xdr:spPr bwMode="auto">
        <a:xfrm>
          <a:off x="7025702" y="9352082"/>
          <a:ext cx="2532916" cy="1000595"/>
        </a:xfrm>
        <a:prstGeom prst="borderCallout1">
          <a:avLst>
            <a:gd name="adj1" fmla="val 52516"/>
            <a:gd name="adj2" fmla="val -1158"/>
            <a:gd name="adj3" fmla="val 52760"/>
            <a:gd name="adj4" fmla="val -1097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200"/>
            <a:t>管理者氏名およびサービス提供責任者氏名は「従業者の勤務の体制及び勤務形態一覧表」と整合をとること</a:t>
          </a:r>
          <a:endParaRPr kumimoji="1" lang="en-US" altLang="ja-JP" sz="1200"/>
        </a:p>
        <a:p>
          <a:pPr algn="l"/>
          <a:r>
            <a:rPr kumimoji="1" lang="en-US" altLang="ja-JP" sz="1200"/>
            <a:t>※</a:t>
          </a:r>
          <a:r>
            <a:rPr kumimoji="1" lang="ja-JP" altLang="en-US" sz="1200"/>
            <a:t>サービス提供責任者が複数いる場合は、全員の氏名を記載する</a:t>
          </a:r>
        </a:p>
      </xdr:txBody>
    </xdr:sp>
    <xdr:clientData fPrintsWithSheet="0"/>
  </xdr:oneCellAnchor>
  <xdr:twoCellAnchor>
    <xdr:from>
      <xdr:col>14</xdr:col>
      <xdr:colOff>38100</xdr:colOff>
      <xdr:row>12</xdr:row>
      <xdr:rowOff>221025</xdr:rowOff>
    </xdr:from>
    <xdr:to>
      <xdr:col>14</xdr:col>
      <xdr:colOff>398100</xdr:colOff>
      <xdr:row>14</xdr:row>
      <xdr:rowOff>47625</xdr:rowOff>
    </xdr:to>
    <xdr:sp macro="" textlink="">
      <xdr:nvSpPr>
        <xdr:cNvPr id="6" name="楕円 5">
          <a:extLst>
            <a:ext uri="{FF2B5EF4-FFF2-40B4-BE49-F238E27FC236}">
              <a16:creationId xmlns:a16="http://schemas.microsoft.com/office/drawing/2014/main" id="{00000000-0008-0000-0100-000006000000}"/>
            </a:ext>
          </a:extLst>
        </xdr:cNvPr>
        <xdr:cNvSpPr/>
      </xdr:nvSpPr>
      <xdr:spPr bwMode="auto">
        <a:xfrm>
          <a:off x="6800850" y="3488100"/>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14</xdr:col>
      <xdr:colOff>302173</xdr:colOff>
      <xdr:row>26</xdr:row>
      <xdr:rowOff>436122</xdr:rowOff>
    </xdr:from>
    <xdr:ext cx="2532916" cy="600357"/>
    <xdr:sp macro="" textlink="">
      <xdr:nvSpPr>
        <xdr:cNvPr id="8" name="線吹き出し 1 (枠付き) 7">
          <a:extLst>
            <a:ext uri="{FF2B5EF4-FFF2-40B4-BE49-F238E27FC236}">
              <a16:creationId xmlns:a16="http://schemas.microsoft.com/office/drawing/2014/main" id="{00000000-0008-0000-0100-000008000000}"/>
            </a:ext>
          </a:extLst>
        </xdr:cNvPr>
        <xdr:cNvSpPr/>
      </xdr:nvSpPr>
      <xdr:spPr bwMode="auto">
        <a:xfrm>
          <a:off x="7088736" y="8478794"/>
          <a:ext cx="2532916" cy="600357"/>
        </a:xfrm>
        <a:prstGeom prst="borderCallout1">
          <a:avLst>
            <a:gd name="adj1" fmla="val 52516"/>
            <a:gd name="adj2" fmla="val -1158"/>
            <a:gd name="adj3" fmla="val 51931"/>
            <a:gd name="adj4" fmla="val -78218"/>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200"/>
            <a:t>障害者総合支援法第</a:t>
          </a:r>
          <a:r>
            <a:rPr kumimoji="1" lang="en-US" altLang="ja-JP" sz="1200"/>
            <a:t>36</a:t>
          </a:r>
          <a:r>
            <a:rPr kumimoji="1" lang="ja-JP" altLang="en-US" sz="1200"/>
            <a:t>条に基づく事業者指定（居宅介護等）を受けた番号を記載。</a:t>
          </a:r>
        </a:p>
      </xdr:txBody>
    </xdr:sp>
    <xdr:clientData fPrintsWithSheet="0"/>
  </xdr:oneCellAnchor>
  <xdr:oneCellAnchor>
    <xdr:from>
      <xdr:col>14</xdr:col>
      <xdr:colOff>302173</xdr:colOff>
      <xdr:row>7</xdr:row>
      <xdr:rowOff>133002</xdr:rowOff>
    </xdr:from>
    <xdr:ext cx="2532916" cy="550151"/>
    <xdr:sp macro="" textlink="">
      <xdr:nvSpPr>
        <xdr:cNvPr id="9" name="線吹き出し 1 (枠付き) 8">
          <a:extLst>
            <a:ext uri="{FF2B5EF4-FFF2-40B4-BE49-F238E27FC236}">
              <a16:creationId xmlns:a16="http://schemas.microsoft.com/office/drawing/2014/main" id="{00000000-0008-0000-0100-000009000000}"/>
            </a:ext>
          </a:extLst>
        </xdr:cNvPr>
        <xdr:cNvSpPr/>
      </xdr:nvSpPr>
      <xdr:spPr bwMode="auto">
        <a:xfrm>
          <a:off x="7064923" y="1818927"/>
          <a:ext cx="2532916" cy="550151"/>
        </a:xfrm>
        <a:prstGeom prst="borderCallout1">
          <a:avLst>
            <a:gd name="adj1" fmla="val 52516"/>
            <a:gd name="adj2" fmla="val -1158"/>
            <a:gd name="adj3" fmla="val 53040"/>
            <a:gd name="adj4" fmla="val -121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r>
            <a:rPr kumimoji="1" lang="ja-JP" altLang="ja-JP" sz="1100">
              <a:effectLst/>
              <a:latin typeface="+mn-lt"/>
              <a:ea typeface="+mn-ea"/>
              <a:cs typeface="+mn-cs"/>
            </a:rPr>
            <a:t>職名（代表取締役、理事長、代表社員など）を忘れずに</a:t>
          </a:r>
          <a:r>
            <a:rPr kumimoji="1" lang="ja-JP" altLang="en-US" sz="1100">
              <a:effectLst/>
              <a:latin typeface="+mn-lt"/>
              <a:ea typeface="+mn-ea"/>
              <a:cs typeface="+mn-cs"/>
            </a:rPr>
            <a:t>記載する</a:t>
          </a:r>
          <a:endParaRPr kumimoji="1" lang="en-US" altLang="ja-JP" sz="1100">
            <a:effectLst/>
            <a:latin typeface="+mn-lt"/>
            <a:ea typeface="+mn-ea"/>
            <a:cs typeface="+mn-cs"/>
          </a:endParaRPr>
        </a:p>
        <a:p>
          <a:r>
            <a:rPr kumimoji="1" lang="ja-JP" altLang="ja-JP" sz="1100">
              <a:effectLst/>
              <a:latin typeface="+mn-lt"/>
              <a:ea typeface="+mn-ea"/>
              <a:cs typeface="+mn-cs"/>
            </a:rPr>
            <a:t>例：</a:t>
          </a:r>
          <a:r>
            <a:rPr kumimoji="1" lang="ja-JP" altLang="en-US" sz="1100">
              <a:effectLst/>
              <a:latin typeface="+mn-lt"/>
              <a:ea typeface="+mn-ea"/>
              <a:cs typeface="+mn-cs"/>
            </a:rPr>
            <a:t>理事長</a:t>
          </a:r>
          <a:r>
            <a:rPr kumimoji="1" lang="ja-JP" altLang="ja-JP" sz="1100">
              <a:effectLst/>
              <a:latin typeface="+mn-lt"/>
              <a:ea typeface="+mn-ea"/>
              <a:cs typeface="+mn-cs"/>
            </a:rPr>
            <a:t>　○○　○○</a:t>
          </a:r>
          <a:endParaRPr lang="ja-JP" altLang="ja-JP" sz="1200">
            <a:effectLst/>
          </a:endParaRPr>
        </a:p>
      </xdr:txBody>
    </xdr:sp>
    <xdr:clientData fPrintsWithSheet="0"/>
  </xdr:oneCellAnchor>
  <xdr:oneCellAnchor>
    <xdr:from>
      <xdr:col>14</xdr:col>
      <xdr:colOff>302172</xdr:colOff>
      <xdr:row>21</xdr:row>
      <xdr:rowOff>119556</xdr:rowOff>
    </xdr:from>
    <xdr:ext cx="2745827" cy="200119"/>
    <xdr:sp macro="" textlink="">
      <xdr:nvSpPr>
        <xdr:cNvPr id="10" name="線吹き出し 1 (枠付き) 9">
          <a:extLst>
            <a:ext uri="{FF2B5EF4-FFF2-40B4-BE49-F238E27FC236}">
              <a16:creationId xmlns:a16="http://schemas.microsoft.com/office/drawing/2014/main" id="{00000000-0008-0000-0100-00000A000000}"/>
            </a:ext>
          </a:extLst>
        </xdr:cNvPr>
        <xdr:cNvSpPr/>
      </xdr:nvSpPr>
      <xdr:spPr bwMode="auto">
        <a:xfrm>
          <a:off x="7064922" y="6291756"/>
          <a:ext cx="2745827" cy="200119"/>
        </a:xfrm>
        <a:prstGeom prst="borderCallout1">
          <a:avLst>
            <a:gd name="adj1" fmla="val 52516"/>
            <a:gd name="adj2" fmla="val -1158"/>
            <a:gd name="adj3" fmla="val 53040"/>
            <a:gd name="adj4" fmla="val -121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200"/>
            <a:t>職：代表取締役、理事長、代表社員など</a:t>
          </a:r>
        </a:p>
      </xdr:txBody>
    </xdr:sp>
    <xdr:clientData fPrintsWithSheet="0"/>
  </xdr:oneCellAnchor>
  <xdr:twoCellAnchor>
    <xdr:from>
      <xdr:col>14</xdr:col>
      <xdr:colOff>123265</xdr:colOff>
      <xdr:row>0</xdr:row>
      <xdr:rowOff>156882</xdr:rowOff>
    </xdr:from>
    <xdr:to>
      <xdr:col>19</xdr:col>
      <xdr:colOff>659345</xdr:colOff>
      <xdr:row>2</xdr:row>
      <xdr:rowOff>67001</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6886015" y="156882"/>
          <a:ext cx="3965080" cy="367319"/>
          <a:chOff x="6846353" y="1455960"/>
          <a:chExt cx="3942280" cy="357782"/>
        </a:xfrm>
      </xdr:grpSpPr>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twoCellAnchor>
    <xdr:from>
      <xdr:col>14</xdr:col>
      <xdr:colOff>523875</xdr:colOff>
      <xdr:row>12</xdr:row>
      <xdr:rowOff>221025</xdr:rowOff>
    </xdr:from>
    <xdr:to>
      <xdr:col>15</xdr:col>
      <xdr:colOff>198075</xdr:colOff>
      <xdr:row>14</xdr:row>
      <xdr:rowOff>47625</xdr:rowOff>
    </xdr:to>
    <xdr:sp macro="" textlink="">
      <xdr:nvSpPr>
        <xdr:cNvPr id="11" name="楕円 10">
          <a:extLst>
            <a:ext uri="{FF2B5EF4-FFF2-40B4-BE49-F238E27FC236}">
              <a16:creationId xmlns:a16="http://schemas.microsoft.com/office/drawing/2014/main" id="{00000000-0008-0000-0100-00000B000000}"/>
            </a:ext>
          </a:extLst>
        </xdr:cNvPr>
        <xdr:cNvSpPr/>
      </xdr:nvSpPr>
      <xdr:spPr bwMode="auto">
        <a:xfrm>
          <a:off x="7286625" y="3488100"/>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160925</xdr:colOff>
      <xdr:row>3</xdr:row>
      <xdr:rowOff>0</xdr:rowOff>
    </xdr:from>
    <xdr:to>
      <xdr:col>15</xdr:col>
      <xdr:colOff>0</xdr:colOff>
      <xdr:row>4</xdr:row>
      <xdr:rowOff>44029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761750" y="609600"/>
          <a:ext cx="3953875" cy="358354"/>
          <a:chOff x="6846353" y="1455960"/>
          <a:chExt cx="3942280" cy="357782"/>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oneCellAnchor>
    <xdr:from>
      <xdr:col>9</xdr:col>
      <xdr:colOff>0</xdr:colOff>
      <xdr:row>0</xdr:row>
      <xdr:rowOff>30874</xdr:rowOff>
    </xdr:from>
    <xdr:ext cx="2190016" cy="550151"/>
    <xdr:sp macro="" textlink="">
      <xdr:nvSpPr>
        <xdr:cNvPr id="6" name="線吹き出し 1 (枠付き) 5">
          <a:extLst>
            <a:ext uri="{FF2B5EF4-FFF2-40B4-BE49-F238E27FC236}">
              <a16:creationId xmlns:a16="http://schemas.microsoft.com/office/drawing/2014/main" id="{00000000-0008-0000-0200-000006000000}"/>
            </a:ext>
          </a:extLst>
        </xdr:cNvPr>
        <xdr:cNvSpPr/>
      </xdr:nvSpPr>
      <xdr:spPr bwMode="auto">
        <a:xfrm>
          <a:off x="6600825" y="30874"/>
          <a:ext cx="2190016" cy="550151"/>
        </a:xfrm>
        <a:prstGeom prst="borderCallout1">
          <a:avLst>
            <a:gd name="adj1" fmla="val 52516"/>
            <a:gd name="adj2" fmla="val -1158"/>
            <a:gd name="adj3" fmla="val 52949"/>
            <a:gd name="adj4" fmla="val -3234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100"/>
            <a:t>管理者とサービス提供責任者が同一人物の場合、</a:t>
          </a:r>
          <a:r>
            <a:rPr kumimoji="1" lang="en-US" altLang="ja-JP" sz="1100"/>
            <a:t>『</a:t>
          </a:r>
          <a:r>
            <a:rPr kumimoji="1" lang="ja-JP" altLang="ja-JP" sz="1050">
              <a:effectLst/>
              <a:latin typeface="+mn-lt"/>
              <a:ea typeface="+mn-ea"/>
              <a:cs typeface="+mn-cs"/>
            </a:rPr>
            <a:t>管理者兼サービス提供責任者経歴書</a:t>
          </a:r>
          <a:r>
            <a:rPr kumimoji="1" lang="en-US" altLang="ja-JP" sz="1100"/>
            <a:t>』</a:t>
          </a:r>
          <a:r>
            <a:rPr kumimoji="1" lang="ja-JP" altLang="en-US" sz="1100"/>
            <a:t>として、１枚で提出可</a:t>
          </a:r>
        </a:p>
      </xdr:txBody>
    </xdr:sp>
    <xdr:clientData fPrintsWithSheet="0"/>
  </xdr:oneCellAnchor>
  <xdr:oneCellAnchor>
    <xdr:from>
      <xdr:col>10</xdr:col>
      <xdr:colOff>142875</xdr:colOff>
      <xdr:row>8</xdr:row>
      <xdr:rowOff>126124</xdr:rowOff>
    </xdr:from>
    <xdr:ext cx="2190016" cy="550151"/>
    <xdr:sp macro="" textlink="">
      <xdr:nvSpPr>
        <xdr:cNvPr id="7" name="線吹き出し 1 (枠付き) 6">
          <a:extLst>
            <a:ext uri="{FF2B5EF4-FFF2-40B4-BE49-F238E27FC236}">
              <a16:creationId xmlns:a16="http://schemas.microsoft.com/office/drawing/2014/main" id="{00000000-0008-0000-0200-000007000000}"/>
            </a:ext>
          </a:extLst>
        </xdr:cNvPr>
        <xdr:cNvSpPr/>
      </xdr:nvSpPr>
      <xdr:spPr bwMode="auto">
        <a:xfrm>
          <a:off x="7429500" y="1973974"/>
          <a:ext cx="2190016" cy="550151"/>
        </a:xfrm>
        <a:prstGeom prst="borderCallout1">
          <a:avLst>
            <a:gd name="adj1" fmla="val 52516"/>
            <a:gd name="adj2" fmla="val -1158"/>
            <a:gd name="adj3" fmla="val 52949"/>
            <a:gd name="adj4" fmla="val -3234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100"/>
            <a:t>管理者とサービス提供責任者が同一人物の場合、</a:t>
          </a:r>
          <a:r>
            <a:rPr kumimoji="1" lang="en-US" altLang="ja-JP" sz="1100"/>
            <a:t>『</a:t>
          </a:r>
          <a:r>
            <a:rPr kumimoji="1" lang="ja-JP" altLang="ja-JP" sz="1050">
              <a:effectLst/>
              <a:latin typeface="+mn-lt"/>
              <a:ea typeface="+mn-ea"/>
              <a:cs typeface="+mn-cs"/>
            </a:rPr>
            <a:t>管理者兼サービス提供責任者経歴書</a:t>
          </a:r>
          <a:r>
            <a:rPr kumimoji="1" lang="en-US" altLang="ja-JP" sz="1100"/>
            <a:t>』</a:t>
          </a:r>
          <a:r>
            <a:rPr kumimoji="1" lang="ja-JP" altLang="en-US" sz="1100"/>
            <a:t>として、１枚で提出可</a:t>
          </a: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xdr:from>
      <xdr:col>9</xdr:col>
      <xdr:colOff>160925</xdr:colOff>
      <xdr:row>3</xdr:row>
      <xdr:rowOff>0</xdr:rowOff>
    </xdr:from>
    <xdr:to>
      <xdr:col>15</xdr:col>
      <xdr:colOff>0</xdr:colOff>
      <xdr:row>4</xdr:row>
      <xdr:rowOff>44029</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6761750" y="609600"/>
          <a:ext cx="3953875" cy="358354"/>
          <a:chOff x="6846353" y="1455960"/>
          <a:chExt cx="3942280" cy="357782"/>
        </a:xfrm>
      </xdr:grpSpPr>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180975</xdr:colOff>
      <xdr:row>1</xdr:row>
      <xdr:rowOff>38100</xdr:rowOff>
    </xdr:from>
    <xdr:to>
      <xdr:col>8</xdr:col>
      <xdr:colOff>20050</xdr:colOff>
      <xdr:row>2</xdr:row>
      <xdr:rowOff>177379</xdr:rowOff>
    </xdr:to>
    <xdr:grpSp>
      <xdr:nvGrpSpPr>
        <xdr:cNvPr id="2" name="グループ化 1">
          <a:extLst>
            <a:ext uri="{FF2B5EF4-FFF2-40B4-BE49-F238E27FC236}">
              <a16:creationId xmlns:a16="http://schemas.microsoft.com/office/drawing/2014/main" id="{DA428252-1EA1-4508-8D39-3BCB8152FFEE}"/>
            </a:ext>
          </a:extLst>
        </xdr:cNvPr>
        <xdr:cNvGrpSpPr/>
      </xdr:nvGrpSpPr>
      <xdr:grpSpPr>
        <a:xfrm>
          <a:off x="7134225" y="257175"/>
          <a:ext cx="3953875" cy="358354"/>
          <a:chOff x="6846353" y="1455960"/>
          <a:chExt cx="3942280" cy="357782"/>
        </a:xfrm>
      </xdr:grpSpPr>
      <xdr:sp macro="" textlink="">
        <xdr:nvSpPr>
          <xdr:cNvPr id="3" name="正方形/長方形 2">
            <a:extLst>
              <a:ext uri="{FF2B5EF4-FFF2-40B4-BE49-F238E27FC236}">
                <a16:creationId xmlns:a16="http://schemas.microsoft.com/office/drawing/2014/main" id="{70BDA93C-FDD4-8251-E6E4-DD9BDF404448}"/>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4" name="正方形/長方形 3">
            <a:extLst>
              <a:ext uri="{FF2B5EF4-FFF2-40B4-BE49-F238E27FC236}">
                <a16:creationId xmlns:a16="http://schemas.microsoft.com/office/drawing/2014/main" id="{95B5F2FF-63BD-F7AA-0DF2-ADD6B186830E}"/>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drawings/drawing6.xml><?xml version="1.0" encoding="utf-8"?>
<xdr:wsDr xmlns:xdr="http://schemas.openxmlformats.org/drawingml/2006/spreadsheetDrawing" xmlns:a="http://schemas.openxmlformats.org/drawingml/2006/main">
  <xdr:oneCellAnchor>
    <xdr:from>
      <xdr:col>40</xdr:col>
      <xdr:colOff>85725</xdr:colOff>
      <xdr:row>4</xdr:row>
      <xdr:rowOff>76199</xdr:rowOff>
    </xdr:from>
    <xdr:ext cx="1987794" cy="525144"/>
    <xdr:sp macro="" textlink="">
      <xdr:nvSpPr>
        <xdr:cNvPr id="2" name="線吹き出し 1 (枠付き) 8">
          <a:extLst>
            <a:ext uri="{FF2B5EF4-FFF2-40B4-BE49-F238E27FC236}">
              <a16:creationId xmlns:a16="http://schemas.microsoft.com/office/drawing/2014/main" id="{BC4FEDB3-7BDF-453C-A41F-D98A06FAF0A2}"/>
            </a:ext>
          </a:extLst>
        </xdr:cNvPr>
        <xdr:cNvSpPr/>
      </xdr:nvSpPr>
      <xdr:spPr bwMode="auto">
        <a:xfrm>
          <a:off x="11361860" y="1072661"/>
          <a:ext cx="1987794" cy="525144"/>
        </a:xfrm>
        <a:prstGeom prst="borderCallout1">
          <a:avLst>
            <a:gd name="adj1" fmla="val 99364"/>
            <a:gd name="adj2" fmla="val 49370"/>
            <a:gd name="adj3" fmla="val 223235"/>
            <a:gd name="adj4" fmla="val -4445"/>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「勤務形態」が</a:t>
          </a:r>
          <a:r>
            <a:rPr lang="ja-JP" altLang="ja-JP" sz="1050" b="0" i="0" baseline="0">
              <a:effectLst/>
              <a:latin typeface="+mn-lt"/>
              <a:ea typeface="+mn-ea"/>
              <a:cs typeface="+mn-cs"/>
            </a:rPr>
            <a:t>兼務</a:t>
          </a:r>
          <a:r>
            <a:rPr lang="ja-JP" altLang="en-US" sz="1050" b="0" i="0" baseline="0">
              <a:effectLst/>
              <a:latin typeface="+mn-lt"/>
              <a:ea typeface="+mn-ea"/>
              <a:cs typeface="+mn-cs"/>
            </a:rPr>
            <a:t>の</a:t>
          </a:r>
          <a:r>
            <a:rPr lang="ja-JP" altLang="ja-JP" sz="1050" b="0" i="0" baseline="0">
              <a:effectLst/>
              <a:latin typeface="+mn-lt"/>
              <a:ea typeface="+mn-ea"/>
              <a:cs typeface="+mn-cs"/>
            </a:rPr>
            <a:t>場合、兼務先及び兼務する職種の内容について記載すること</a:t>
          </a:r>
          <a:endParaRPr lang="ja-JP" altLang="ja-JP" sz="1050">
            <a:effectLst/>
          </a:endParaRPr>
        </a:p>
      </xdr:txBody>
    </xdr:sp>
    <xdr:clientData/>
  </xdr:oneCellAnchor>
  <xdr:oneCellAnchor>
    <xdr:from>
      <xdr:col>22</xdr:col>
      <xdr:colOff>103310</xdr:colOff>
      <xdr:row>0</xdr:row>
      <xdr:rowOff>200025</xdr:rowOff>
    </xdr:from>
    <xdr:ext cx="1384055" cy="349494"/>
    <xdr:sp macro="" textlink="">
      <xdr:nvSpPr>
        <xdr:cNvPr id="4" name="線吹き出し 1 (枠付き) 11">
          <a:extLst>
            <a:ext uri="{FF2B5EF4-FFF2-40B4-BE49-F238E27FC236}">
              <a16:creationId xmlns:a16="http://schemas.microsoft.com/office/drawing/2014/main" id="{4429A8B8-3E85-4014-97C6-AEB560E3854A}"/>
            </a:ext>
          </a:extLst>
        </xdr:cNvPr>
        <xdr:cNvSpPr/>
      </xdr:nvSpPr>
      <xdr:spPr bwMode="auto">
        <a:xfrm>
          <a:off x="6514368" y="200025"/>
          <a:ext cx="1384055" cy="349494"/>
        </a:xfrm>
        <a:prstGeom prst="borderCallout1">
          <a:avLst>
            <a:gd name="adj1" fmla="val 108275"/>
            <a:gd name="adj2" fmla="val 69648"/>
            <a:gd name="adj3" fmla="val 239670"/>
            <a:gd name="adj4" fmla="val 14933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就業規則で定められている常勤の勤務時間数</a:t>
          </a:r>
          <a:endParaRPr lang="ja-JP" altLang="ja-JP" sz="1050">
            <a:effectLst/>
          </a:endParaRPr>
        </a:p>
      </xdr:txBody>
    </xdr:sp>
    <xdr:clientData/>
  </xdr:oneCellAnchor>
  <xdr:twoCellAnchor>
    <xdr:from>
      <xdr:col>13</xdr:col>
      <xdr:colOff>52510</xdr:colOff>
      <xdr:row>4</xdr:row>
      <xdr:rowOff>33217</xdr:rowOff>
    </xdr:from>
    <xdr:to>
      <xdr:col>14</xdr:col>
      <xdr:colOff>173648</xdr:colOff>
      <xdr:row>4</xdr:row>
      <xdr:rowOff>195141</xdr:rowOff>
    </xdr:to>
    <xdr:sp macro="" textlink="">
      <xdr:nvSpPr>
        <xdr:cNvPr id="6" name="Oval 6">
          <a:extLst>
            <a:ext uri="{FF2B5EF4-FFF2-40B4-BE49-F238E27FC236}">
              <a16:creationId xmlns:a16="http://schemas.microsoft.com/office/drawing/2014/main" id="{CB4E9EC2-60E5-4BE4-8491-9B65127A4223}"/>
            </a:ext>
          </a:extLst>
        </xdr:cNvPr>
        <xdr:cNvSpPr>
          <a:spLocks noChangeArrowheads="1"/>
        </xdr:cNvSpPr>
      </xdr:nvSpPr>
      <xdr:spPr bwMode="auto">
        <a:xfrm>
          <a:off x="4346087" y="1039448"/>
          <a:ext cx="306753" cy="161924"/>
        </a:xfrm>
        <a:prstGeom prst="ellipse">
          <a:avLst/>
        </a:prstGeom>
        <a:solidFill>
          <a:srgbClr val="FFFFFF">
            <a:alpha val="0"/>
          </a:srgbClr>
        </a:solidFill>
        <a:ln w="9525">
          <a:solidFill>
            <a:srgbClr val="000000"/>
          </a:solidFill>
          <a:round/>
          <a:headEnd/>
          <a:tailEnd/>
        </a:ln>
      </xdr:spPr>
    </xdr:sp>
    <xdr:clientData/>
  </xdr:twoCellAnchor>
  <xdr:oneCellAnchor>
    <xdr:from>
      <xdr:col>40</xdr:col>
      <xdr:colOff>47626</xdr:colOff>
      <xdr:row>1</xdr:row>
      <xdr:rowOff>190500</xdr:rowOff>
    </xdr:from>
    <xdr:ext cx="2216394" cy="350096"/>
    <xdr:sp macro="" textlink="">
      <xdr:nvSpPr>
        <xdr:cNvPr id="7" name="線吹き出し 1 (枠付き) 10">
          <a:extLst>
            <a:ext uri="{FF2B5EF4-FFF2-40B4-BE49-F238E27FC236}">
              <a16:creationId xmlns:a16="http://schemas.microsoft.com/office/drawing/2014/main" id="{46F7A506-031D-4E6D-B3E2-71E753B2B598}"/>
            </a:ext>
          </a:extLst>
        </xdr:cNvPr>
        <xdr:cNvSpPr/>
      </xdr:nvSpPr>
      <xdr:spPr bwMode="auto">
        <a:xfrm>
          <a:off x="11323761" y="505558"/>
          <a:ext cx="2216394" cy="350096"/>
        </a:xfrm>
        <a:prstGeom prst="borderCallout1">
          <a:avLst>
            <a:gd name="adj1" fmla="val 5871"/>
            <a:gd name="adj2" fmla="val 22907"/>
            <a:gd name="adj3" fmla="val -83508"/>
            <a:gd name="adj4" fmla="val -198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登録を受けるサービス種別により「移動支援」または「日中一時支援」を記載</a:t>
          </a:r>
          <a:endParaRPr lang="en-US" altLang="ja-JP" sz="1050" b="0" i="0" baseline="0">
            <a:effectLst/>
            <a:latin typeface="+mn-lt"/>
            <a:ea typeface="+mn-ea"/>
            <a:cs typeface="+mn-cs"/>
          </a:endParaRPr>
        </a:p>
      </xdr:txBody>
    </xdr:sp>
    <xdr:clientData/>
  </xdr:oneCellAnchor>
  <xdr:oneCellAnchor>
    <xdr:from>
      <xdr:col>18</xdr:col>
      <xdr:colOff>38100</xdr:colOff>
      <xdr:row>51</xdr:row>
      <xdr:rowOff>25400</xdr:rowOff>
    </xdr:from>
    <xdr:ext cx="2476500" cy="733534"/>
    <xdr:sp macro="" textlink="">
      <xdr:nvSpPr>
        <xdr:cNvPr id="3" name="線吹き出し 1 (枠付き) 7">
          <a:extLst>
            <a:ext uri="{FF2B5EF4-FFF2-40B4-BE49-F238E27FC236}">
              <a16:creationId xmlns:a16="http://schemas.microsoft.com/office/drawing/2014/main" id="{667B0464-F617-4F55-88A6-9653FEC90461}"/>
            </a:ext>
          </a:extLst>
        </xdr:cNvPr>
        <xdr:cNvSpPr/>
      </xdr:nvSpPr>
      <xdr:spPr bwMode="auto">
        <a:xfrm>
          <a:off x="5238750" y="10782300"/>
          <a:ext cx="2476500" cy="733534"/>
        </a:xfrm>
        <a:prstGeom prst="borderCallout1">
          <a:avLst>
            <a:gd name="adj1" fmla="val 76093"/>
            <a:gd name="adj2" fmla="val -861"/>
            <a:gd name="adj3" fmla="val 76655"/>
            <a:gd name="adj4" fmla="val -30630"/>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事業所全体で、常勤換算方式</a:t>
          </a:r>
          <a:r>
            <a:rPr lang="en-US" altLang="ja-JP" sz="1100" b="0" i="0" baseline="0">
              <a:effectLst/>
              <a:latin typeface="+mn-lt"/>
              <a:ea typeface="+mn-ea"/>
              <a:cs typeface="+mn-cs"/>
            </a:rPr>
            <a:t>(※)</a:t>
          </a:r>
          <a:r>
            <a:rPr lang="ja-JP" altLang="en-US" sz="1100" b="0" i="0" baseline="0">
              <a:effectLst/>
              <a:latin typeface="+mn-lt"/>
              <a:ea typeface="+mn-ea"/>
              <a:cs typeface="+mn-cs"/>
            </a:rPr>
            <a:t>で２．５人以上が必要</a:t>
          </a:r>
          <a:endParaRPr lang="en-US" altLang="ja-JP" sz="1100" b="0" i="0" baseline="0">
            <a:effectLst/>
            <a:latin typeface="+mn-lt"/>
            <a:ea typeface="+mn-ea"/>
            <a:cs typeface="+mn-cs"/>
          </a:endParaRPr>
        </a:p>
        <a:p>
          <a:pPr rtl="0"/>
          <a:r>
            <a:rPr lang="en-US" altLang="ja-JP" sz="1100" b="0" i="0" baseline="0">
              <a:effectLst/>
              <a:latin typeface="+mn-lt"/>
              <a:ea typeface="+mn-ea"/>
              <a:cs typeface="+mn-cs"/>
            </a:rPr>
            <a:t>(※)</a:t>
          </a:r>
          <a:r>
            <a:rPr lang="ja-JP" altLang="en-US" sz="1100" b="0" i="0" baseline="0">
              <a:effectLst/>
              <a:latin typeface="+mn-lt"/>
              <a:ea typeface="+mn-ea"/>
              <a:cs typeface="+mn-cs"/>
            </a:rPr>
            <a:t>週平均</a:t>
          </a:r>
          <a:r>
            <a:rPr lang="ja-JP" altLang="ja-JP" sz="1100" b="0" i="0" baseline="0">
              <a:effectLst/>
              <a:latin typeface="+mn-lt"/>
              <a:ea typeface="+mn-ea"/>
              <a:cs typeface="+mn-cs"/>
            </a:rPr>
            <a:t>勤務延べ時間数を常勤</a:t>
          </a:r>
          <a:r>
            <a:rPr lang="ja-JP" altLang="en-US" sz="1100" b="0" i="0" baseline="0">
              <a:effectLst/>
              <a:latin typeface="+mn-lt"/>
              <a:ea typeface="+mn-ea"/>
              <a:cs typeface="+mn-cs"/>
            </a:rPr>
            <a:t>職員の</a:t>
          </a:r>
          <a:r>
            <a:rPr lang="ja-JP" altLang="ja-JP" sz="1100" b="0" i="0" baseline="0">
              <a:effectLst/>
              <a:latin typeface="+mn-lt"/>
              <a:ea typeface="+mn-ea"/>
              <a:cs typeface="+mn-cs"/>
            </a:rPr>
            <a:t>１週間に勤務すべき時間数で除した</a:t>
          </a:r>
          <a:r>
            <a:rPr lang="ja-JP" altLang="en-US" sz="1100" b="0" i="0" baseline="0">
              <a:effectLst/>
              <a:latin typeface="+mn-lt"/>
              <a:ea typeface="+mn-ea"/>
              <a:cs typeface="+mn-cs"/>
            </a:rPr>
            <a:t>数</a:t>
          </a:r>
          <a:endParaRPr lang="ja-JP" altLang="ja-JP">
            <a:effectLst/>
          </a:endParaRP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40</xdr:col>
      <xdr:colOff>85725</xdr:colOff>
      <xdr:row>4</xdr:row>
      <xdr:rowOff>76200</xdr:rowOff>
    </xdr:from>
    <xdr:ext cx="2129044" cy="550151"/>
    <xdr:sp macro="" textlink="">
      <xdr:nvSpPr>
        <xdr:cNvPr id="2" name="線吹き出し 1 (枠付き) 8">
          <a:extLst>
            <a:ext uri="{FF2B5EF4-FFF2-40B4-BE49-F238E27FC236}">
              <a16:creationId xmlns:a16="http://schemas.microsoft.com/office/drawing/2014/main" id="{1B4F24B9-8658-4A15-A285-1274EAE9B9A4}"/>
            </a:ext>
          </a:extLst>
        </xdr:cNvPr>
        <xdr:cNvSpPr/>
      </xdr:nvSpPr>
      <xdr:spPr bwMode="auto">
        <a:xfrm>
          <a:off x="11439525" y="1076325"/>
          <a:ext cx="2129044" cy="550151"/>
        </a:xfrm>
        <a:prstGeom prst="borderCallout1">
          <a:avLst>
            <a:gd name="adj1" fmla="val 99364"/>
            <a:gd name="adj2" fmla="val 49370"/>
            <a:gd name="adj3" fmla="val 185564"/>
            <a:gd name="adj4" fmla="val -2176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「勤務形態」が</a:t>
          </a:r>
          <a:r>
            <a:rPr lang="ja-JP" altLang="ja-JP" sz="1100" b="0" i="0" baseline="0">
              <a:effectLst/>
              <a:latin typeface="+mn-lt"/>
              <a:ea typeface="+mn-ea"/>
              <a:cs typeface="+mn-cs"/>
            </a:rPr>
            <a:t>兼務</a:t>
          </a:r>
          <a:r>
            <a:rPr lang="ja-JP" altLang="en-US" sz="1100" b="0" i="0" baseline="0">
              <a:effectLst/>
              <a:latin typeface="+mn-lt"/>
              <a:ea typeface="+mn-ea"/>
              <a:cs typeface="+mn-cs"/>
            </a:rPr>
            <a:t>の</a:t>
          </a:r>
          <a:r>
            <a:rPr lang="ja-JP" altLang="ja-JP" sz="1100" b="0" i="0" baseline="0">
              <a:effectLst/>
              <a:latin typeface="+mn-lt"/>
              <a:ea typeface="+mn-ea"/>
              <a:cs typeface="+mn-cs"/>
            </a:rPr>
            <a:t>場合、兼務先及び兼務する職種の内容について記載すること</a:t>
          </a:r>
          <a:endParaRPr lang="ja-JP" altLang="ja-JP">
            <a:effectLst/>
          </a:endParaRPr>
        </a:p>
      </xdr:txBody>
    </xdr:sp>
    <xdr:clientData/>
  </xdr:oneCellAnchor>
  <xdr:oneCellAnchor>
    <xdr:from>
      <xdr:col>22</xdr:col>
      <xdr:colOff>66675</xdr:colOff>
      <xdr:row>0</xdr:row>
      <xdr:rowOff>200025</xdr:rowOff>
    </xdr:from>
    <xdr:ext cx="1456692" cy="366767"/>
    <xdr:sp macro="" textlink="">
      <xdr:nvSpPr>
        <xdr:cNvPr id="4" name="線吹き出し 1 (枠付き) 11">
          <a:extLst>
            <a:ext uri="{FF2B5EF4-FFF2-40B4-BE49-F238E27FC236}">
              <a16:creationId xmlns:a16="http://schemas.microsoft.com/office/drawing/2014/main" id="{D11123B5-9B02-421B-9492-46E85A74E1B1}"/>
            </a:ext>
          </a:extLst>
        </xdr:cNvPr>
        <xdr:cNvSpPr/>
      </xdr:nvSpPr>
      <xdr:spPr bwMode="auto">
        <a:xfrm>
          <a:off x="6524625" y="200025"/>
          <a:ext cx="1456692" cy="366767"/>
        </a:xfrm>
        <a:prstGeom prst="borderCallout1">
          <a:avLst>
            <a:gd name="adj1" fmla="val 108275"/>
            <a:gd name="adj2" fmla="val 69648"/>
            <a:gd name="adj3" fmla="val 220802"/>
            <a:gd name="adj4" fmla="val 147222"/>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就業規則で定められている常勤の勤務時間数</a:t>
          </a:r>
          <a:endParaRPr lang="ja-JP" altLang="ja-JP">
            <a:effectLst/>
          </a:endParaRPr>
        </a:p>
      </xdr:txBody>
    </xdr:sp>
    <xdr:clientData/>
  </xdr:oneCellAnchor>
  <xdr:twoCellAnchor>
    <xdr:from>
      <xdr:col>4</xdr:col>
      <xdr:colOff>133350</xdr:colOff>
      <xdr:row>17</xdr:row>
      <xdr:rowOff>104775</xdr:rowOff>
    </xdr:from>
    <xdr:to>
      <xdr:col>29</xdr:col>
      <xdr:colOff>70037</xdr:colOff>
      <xdr:row>18</xdr:row>
      <xdr:rowOff>170706</xdr:rowOff>
    </xdr:to>
    <xdr:sp macro="" textlink="" fLocksText="0">
      <xdr:nvSpPr>
        <xdr:cNvPr id="5" name="AutoShape 8">
          <a:extLst>
            <a:ext uri="{FF2B5EF4-FFF2-40B4-BE49-F238E27FC236}">
              <a16:creationId xmlns:a16="http://schemas.microsoft.com/office/drawing/2014/main" id="{00A68B5E-E31D-4F22-9CC3-CF722F03C32A}"/>
            </a:ext>
          </a:extLst>
        </xdr:cNvPr>
        <xdr:cNvSpPr/>
      </xdr:nvSpPr>
      <xdr:spPr bwMode="auto">
        <a:xfrm>
          <a:off x="2609850" y="3819525"/>
          <a:ext cx="5318312" cy="294531"/>
        </a:xfrm>
        <a:prstGeom prst="roundRect">
          <a:avLst>
            <a:gd name="adj" fmla="val 16667"/>
          </a:avLst>
        </a:prstGeom>
        <a:solidFill>
          <a:srgbClr val="FFFFFF"/>
        </a:solidFill>
        <a:ln w="19050" algn="ctr">
          <a:solidFill>
            <a:srgbClr val="FF0000"/>
          </a:solidFill>
          <a:prstDash val="dash"/>
          <a:rou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0" anchor="ctr" upright="1"/>
        <a:lstStyle/>
        <a:p>
          <a:pPr algn="ctr" rtl="0"/>
          <a:r>
            <a:rPr lang="ja-JP" altLang="en-US" sz="1400" b="1" i="1" u="none" baseline="0">
              <a:solidFill>
                <a:srgbClr val="FF0000"/>
              </a:solidFill>
              <a:latin typeface="ＭＳ Ｐゴシック"/>
              <a:ea typeface="ＭＳ Ｐゴシック"/>
            </a:rPr>
            <a:t>障害福祉サービス事業に従事している時間数を記載すること</a:t>
          </a:r>
          <a:endParaRPr lang="ja-JP" altLang="en-US">
            <a:solidFill>
              <a:srgbClr val="FF0000"/>
            </a:solidFill>
          </a:endParaRPr>
        </a:p>
      </xdr:txBody>
    </xdr:sp>
    <xdr:clientData/>
  </xdr:twoCellAnchor>
  <xdr:twoCellAnchor>
    <xdr:from>
      <xdr:col>9</xdr:col>
      <xdr:colOff>28086</xdr:colOff>
      <xdr:row>4</xdr:row>
      <xdr:rowOff>38101</xdr:rowOff>
    </xdr:from>
    <xdr:to>
      <xdr:col>10</xdr:col>
      <xdr:colOff>161435</xdr:colOff>
      <xdr:row>4</xdr:row>
      <xdr:rowOff>200025</xdr:rowOff>
    </xdr:to>
    <xdr:sp macro="" textlink="">
      <xdr:nvSpPr>
        <xdr:cNvPr id="6" name="Oval 6">
          <a:extLst>
            <a:ext uri="{FF2B5EF4-FFF2-40B4-BE49-F238E27FC236}">
              <a16:creationId xmlns:a16="http://schemas.microsoft.com/office/drawing/2014/main" id="{F27D6D5B-4FB7-411B-836C-703F3DE814E6}"/>
            </a:ext>
          </a:extLst>
        </xdr:cNvPr>
        <xdr:cNvSpPr>
          <a:spLocks noChangeArrowheads="1"/>
        </xdr:cNvSpPr>
      </xdr:nvSpPr>
      <xdr:spPr bwMode="auto">
        <a:xfrm>
          <a:off x="3579201" y="1044332"/>
          <a:ext cx="318965" cy="161924"/>
        </a:xfrm>
        <a:prstGeom prst="ellipse">
          <a:avLst/>
        </a:prstGeom>
        <a:solidFill>
          <a:srgbClr val="FFFFFF">
            <a:alpha val="0"/>
          </a:srgbClr>
        </a:solidFill>
        <a:ln w="9525">
          <a:solidFill>
            <a:srgbClr val="000000"/>
          </a:solidFill>
          <a:round/>
          <a:headEnd/>
          <a:tailEnd/>
        </a:ln>
      </xdr:spPr>
      <xdr:txBody>
        <a:bodyPr/>
        <a:lstStyle/>
        <a:p>
          <a:endParaRPr lang="ja-JP" altLang="en-US"/>
        </a:p>
      </xdr:txBody>
    </xdr:sp>
    <xdr:clientData/>
  </xdr:twoCellAnchor>
  <xdr:oneCellAnchor>
    <xdr:from>
      <xdr:col>40</xdr:col>
      <xdr:colOff>47625</xdr:colOff>
      <xdr:row>1</xdr:row>
      <xdr:rowOff>190500</xdr:rowOff>
    </xdr:from>
    <xdr:ext cx="2375645" cy="366767"/>
    <xdr:sp macro="" textlink="">
      <xdr:nvSpPr>
        <xdr:cNvPr id="7" name="線吹き出し 1 (枠付き) 10">
          <a:extLst>
            <a:ext uri="{FF2B5EF4-FFF2-40B4-BE49-F238E27FC236}">
              <a16:creationId xmlns:a16="http://schemas.microsoft.com/office/drawing/2014/main" id="{B947EB60-1956-43E6-B210-2A5924F90A4F}"/>
            </a:ext>
          </a:extLst>
        </xdr:cNvPr>
        <xdr:cNvSpPr/>
      </xdr:nvSpPr>
      <xdr:spPr bwMode="auto">
        <a:xfrm>
          <a:off x="11401425" y="504825"/>
          <a:ext cx="2375645" cy="366767"/>
        </a:xfrm>
        <a:prstGeom prst="borderCallout1">
          <a:avLst>
            <a:gd name="adj1" fmla="val 5871"/>
            <a:gd name="adj2" fmla="val 22907"/>
            <a:gd name="adj3" fmla="val -83508"/>
            <a:gd name="adj4" fmla="val -198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登録を受けるサービス種別により「移動支援」または「日中一時支援」を記載</a:t>
          </a:r>
          <a:endParaRPr lang="en-US" altLang="ja-JP" sz="1100" b="0" i="0" baseline="0">
            <a:effectLst/>
            <a:latin typeface="+mn-lt"/>
            <a:ea typeface="+mn-ea"/>
            <a:cs typeface="+mn-cs"/>
          </a:endParaRPr>
        </a:p>
      </xdr:txBody>
    </xdr:sp>
    <xdr:clientData/>
  </xdr:oneCellAnchor>
  <xdr:oneCellAnchor>
    <xdr:from>
      <xdr:col>0</xdr:col>
      <xdr:colOff>43962</xdr:colOff>
      <xdr:row>2</xdr:row>
      <xdr:rowOff>43962</xdr:rowOff>
    </xdr:from>
    <xdr:ext cx="1604596" cy="333425"/>
    <xdr:sp macro="" textlink="">
      <xdr:nvSpPr>
        <xdr:cNvPr id="8" name="線吹き出し 1 (枠付き) 12">
          <a:extLst>
            <a:ext uri="{FF2B5EF4-FFF2-40B4-BE49-F238E27FC236}">
              <a16:creationId xmlns:a16="http://schemas.microsoft.com/office/drawing/2014/main" id="{23FF0696-72A9-4AB1-B46F-9EBA5C4EDF32}"/>
            </a:ext>
          </a:extLst>
        </xdr:cNvPr>
        <xdr:cNvSpPr/>
      </xdr:nvSpPr>
      <xdr:spPr bwMode="auto">
        <a:xfrm>
          <a:off x="43962" y="586154"/>
          <a:ext cx="1604596" cy="333425"/>
        </a:xfrm>
        <a:prstGeom prst="borderCallout1">
          <a:avLst>
            <a:gd name="adj1" fmla="val 108530"/>
            <a:gd name="adj2" fmla="val 14987"/>
            <a:gd name="adj3" fmla="val 519142"/>
            <a:gd name="adj4" fmla="val 374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00" b="0" i="0" baseline="0">
              <a:effectLst/>
              <a:latin typeface="+mn-lt"/>
              <a:ea typeface="+mn-ea"/>
              <a:cs typeface="+mn-cs"/>
            </a:rPr>
            <a:t>サービス提供責任者は、移動支援事業の場合に必要</a:t>
          </a:r>
          <a:endParaRPr lang="en-US" altLang="ja-JP" sz="1000" b="0" i="0" baseline="0">
            <a:effectLst/>
            <a:latin typeface="+mn-lt"/>
            <a:ea typeface="+mn-ea"/>
            <a:cs typeface="+mn-cs"/>
          </a:endParaRPr>
        </a:p>
      </xdr:txBody>
    </xdr:sp>
    <xdr:clientData fPrintsWithSheet="0"/>
  </xdr:oneCellAnchor>
  <xdr:oneCellAnchor>
    <xdr:from>
      <xdr:col>4</xdr:col>
      <xdr:colOff>576629</xdr:colOff>
      <xdr:row>0</xdr:row>
      <xdr:rowOff>84402</xdr:rowOff>
    </xdr:from>
    <xdr:ext cx="1187823" cy="478895"/>
    <xdr:sp macro="" textlink="" fLocksText="0">
      <xdr:nvSpPr>
        <xdr:cNvPr id="9" name="Rectangle 7">
          <a:extLst>
            <a:ext uri="{FF2B5EF4-FFF2-40B4-BE49-F238E27FC236}">
              <a16:creationId xmlns:a16="http://schemas.microsoft.com/office/drawing/2014/main" id="{B6CA4D6E-7953-4CC4-BFAB-1D8A235E1276}"/>
            </a:ext>
          </a:extLst>
        </xdr:cNvPr>
        <xdr:cNvSpPr/>
      </xdr:nvSpPr>
      <xdr:spPr bwMode="auto">
        <a:xfrm>
          <a:off x="3045802" y="84402"/>
          <a:ext cx="1187823" cy="478895"/>
        </a:xfrm>
        <a:prstGeom prst="rect">
          <a:avLst/>
        </a:prstGeom>
        <a:solidFill>
          <a:srgbClr val="FFFFFF"/>
        </a:solidFill>
        <a:ln w="22225" algn="ctr">
          <a:solidFill>
            <a:srgbClr val="000000"/>
          </a:solidFill>
          <a:miter lim="800000"/>
        </a:ln>
        <a:effectLst/>
      </xdr:spPr>
      <xdr:txBody>
        <a:bodyPr vertOverflow="clip" wrap="square" lIns="72000" tIns="72000" rIns="72000" bIns="72000" anchor="ctr" upright="1">
          <a:spAutoFit/>
        </a:bodyPr>
        <a:lstStyle/>
        <a:p>
          <a:pPr algn="ctr" rtl="0">
            <a:defRPr sz="1000"/>
          </a:pPr>
          <a:r>
            <a:rPr lang="ja-JP" altLang="en-US" sz="2000" b="0" i="0" u="none" baseline="0">
              <a:solidFill>
                <a:srgbClr val="000000"/>
              </a:solidFill>
              <a:latin typeface="HGP創英角ﾎﾟｯﾌﾟ体"/>
              <a:ea typeface="HGP創英角ﾎﾟｯﾌﾟ体"/>
            </a:rPr>
            <a:t>記載例</a:t>
          </a:r>
          <a:endParaRPr lang="ja-JP" altLang="en-US" sz="2000" b="0" i="0" u="none" baseline="0">
            <a:solidFill>
              <a:srgbClr val="000000"/>
            </a:solidFill>
            <a:latin typeface="Times New Roman"/>
            <a:cs typeface="Times New Roman"/>
          </a:endParaRPr>
        </a:p>
      </xdr:txBody>
    </xdr:sp>
    <xdr:clientData/>
  </xdr:oneCellAnchor>
  <xdr:oneCellAnchor>
    <xdr:from>
      <xdr:col>18</xdr:col>
      <xdr:colOff>31750</xdr:colOff>
      <xdr:row>51</xdr:row>
      <xdr:rowOff>12700</xdr:rowOff>
    </xdr:from>
    <xdr:ext cx="2476500" cy="733534"/>
    <xdr:sp macro="" textlink="">
      <xdr:nvSpPr>
        <xdr:cNvPr id="3" name="線吹き出し 1 (枠付き) 7">
          <a:extLst>
            <a:ext uri="{FF2B5EF4-FFF2-40B4-BE49-F238E27FC236}">
              <a16:creationId xmlns:a16="http://schemas.microsoft.com/office/drawing/2014/main" id="{EB6CBB74-F7E4-448D-8082-80FD24893E73}"/>
            </a:ext>
          </a:extLst>
        </xdr:cNvPr>
        <xdr:cNvSpPr/>
      </xdr:nvSpPr>
      <xdr:spPr bwMode="auto">
        <a:xfrm>
          <a:off x="5232400" y="10769600"/>
          <a:ext cx="2476500" cy="733534"/>
        </a:xfrm>
        <a:prstGeom prst="borderCallout1">
          <a:avLst>
            <a:gd name="adj1" fmla="val 76093"/>
            <a:gd name="adj2" fmla="val -861"/>
            <a:gd name="adj3" fmla="val 76655"/>
            <a:gd name="adj4" fmla="val -30630"/>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事業所全体で、常勤換算方式</a:t>
          </a:r>
          <a:r>
            <a:rPr lang="en-US" altLang="ja-JP" sz="1100" b="0" i="0" baseline="0">
              <a:effectLst/>
              <a:latin typeface="+mn-lt"/>
              <a:ea typeface="+mn-ea"/>
              <a:cs typeface="+mn-cs"/>
            </a:rPr>
            <a:t>(※)</a:t>
          </a:r>
          <a:r>
            <a:rPr lang="ja-JP" altLang="en-US" sz="1100" b="0" i="0" baseline="0">
              <a:effectLst/>
              <a:latin typeface="+mn-lt"/>
              <a:ea typeface="+mn-ea"/>
              <a:cs typeface="+mn-cs"/>
            </a:rPr>
            <a:t>で２．５人以上が必要</a:t>
          </a:r>
          <a:endParaRPr lang="en-US" altLang="ja-JP" sz="1100" b="0" i="0" baseline="0">
            <a:effectLst/>
            <a:latin typeface="+mn-lt"/>
            <a:ea typeface="+mn-ea"/>
            <a:cs typeface="+mn-cs"/>
          </a:endParaRPr>
        </a:p>
        <a:p>
          <a:pPr rtl="0"/>
          <a:r>
            <a:rPr lang="en-US" altLang="ja-JP" sz="1100" b="0" i="0" baseline="0">
              <a:effectLst/>
              <a:latin typeface="+mn-lt"/>
              <a:ea typeface="+mn-ea"/>
              <a:cs typeface="+mn-cs"/>
            </a:rPr>
            <a:t>(※)</a:t>
          </a:r>
          <a:r>
            <a:rPr lang="ja-JP" altLang="en-US" sz="1100" b="0" i="0" baseline="0">
              <a:effectLst/>
              <a:latin typeface="+mn-lt"/>
              <a:ea typeface="+mn-ea"/>
              <a:cs typeface="+mn-cs"/>
            </a:rPr>
            <a:t>週平均</a:t>
          </a:r>
          <a:r>
            <a:rPr lang="ja-JP" altLang="ja-JP" sz="1100" b="0" i="0" baseline="0">
              <a:effectLst/>
              <a:latin typeface="+mn-lt"/>
              <a:ea typeface="+mn-ea"/>
              <a:cs typeface="+mn-cs"/>
            </a:rPr>
            <a:t>勤務延べ時間数を常勤</a:t>
          </a:r>
          <a:r>
            <a:rPr lang="ja-JP" altLang="en-US" sz="1100" b="0" i="0" baseline="0">
              <a:effectLst/>
              <a:latin typeface="+mn-lt"/>
              <a:ea typeface="+mn-ea"/>
              <a:cs typeface="+mn-cs"/>
            </a:rPr>
            <a:t>職員の</a:t>
          </a:r>
          <a:r>
            <a:rPr lang="ja-JP" altLang="ja-JP" sz="1100" b="0" i="0" baseline="0">
              <a:effectLst/>
              <a:latin typeface="+mn-lt"/>
              <a:ea typeface="+mn-ea"/>
              <a:cs typeface="+mn-cs"/>
            </a:rPr>
            <a:t>１週間に勤務すべき時間数で除した</a:t>
          </a:r>
          <a:r>
            <a:rPr lang="ja-JP" altLang="en-US" sz="1100" b="0" i="0" baseline="0">
              <a:effectLst/>
              <a:latin typeface="+mn-lt"/>
              <a:ea typeface="+mn-ea"/>
              <a:cs typeface="+mn-cs"/>
            </a:rPr>
            <a:t>数</a:t>
          </a:r>
          <a:endParaRPr lang="ja-JP" altLang="ja-JP">
            <a:effectLst/>
          </a:endParaRP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35"/>
  <sheetViews>
    <sheetView zoomScaleNormal="100" zoomScaleSheetLayoutView="100" workbookViewId="0">
      <selection activeCell="B1" sqref="B1:I1"/>
    </sheetView>
  </sheetViews>
  <sheetFormatPr defaultColWidth="9" defaultRowHeight="14.25" x14ac:dyDescent="0.15"/>
  <cols>
    <col min="1" max="1" width="2.625" style="17" customWidth="1"/>
    <col min="2" max="2" width="5.625" style="17" customWidth="1"/>
    <col min="3" max="3" width="15.625" style="17" customWidth="1"/>
    <col min="4" max="7" width="10.625" style="17" customWidth="1"/>
    <col min="8" max="9" width="9.625" style="17" customWidth="1"/>
    <col min="10" max="10" width="2.625" style="17" customWidth="1"/>
    <col min="11" max="16384" width="9" style="17"/>
  </cols>
  <sheetData>
    <row r="1" spans="1:9" ht="23.25" customHeight="1" x14ac:dyDescent="0.15">
      <c r="B1" s="125" t="s">
        <v>60</v>
      </c>
      <c r="C1" s="125"/>
      <c r="D1" s="125"/>
      <c r="E1" s="125"/>
      <c r="F1" s="125"/>
      <c r="G1" s="125"/>
      <c r="H1" s="125"/>
      <c r="I1" s="125"/>
    </row>
    <row r="2" spans="1:9" ht="23.25" customHeight="1" x14ac:dyDescent="0.15">
      <c r="B2" s="126" t="s">
        <v>59</v>
      </c>
      <c r="C2" s="126"/>
      <c r="D2" s="126"/>
      <c r="E2" s="126"/>
      <c r="F2" s="126"/>
      <c r="G2" s="126"/>
      <c r="H2" s="126"/>
      <c r="I2" s="126"/>
    </row>
    <row r="3" spans="1:9" ht="23.25" customHeight="1" x14ac:dyDescent="0.15"/>
    <row r="4" spans="1:9" ht="30" customHeight="1" x14ac:dyDescent="0.15">
      <c r="B4" s="123" t="s">
        <v>61</v>
      </c>
      <c r="C4" s="123"/>
      <c r="D4" s="124"/>
      <c r="E4" s="124"/>
      <c r="F4" s="124"/>
      <c r="G4" s="124"/>
      <c r="H4" s="124"/>
      <c r="I4" s="124"/>
    </row>
    <row r="5" spans="1:9" ht="30" customHeight="1" x14ac:dyDescent="0.15">
      <c r="B5" s="123" t="s">
        <v>25</v>
      </c>
      <c r="C5" s="123"/>
      <c r="D5" s="124"/>
      <c r="E5" s="124"/>
      <c r="F5" s="124"/>
      <c r="G5" s="124"/>
      <c r="H5" s="124"/>
      <c r="I5" s="124"/>
    </row>
    <row r="6" spans="1:9" ht="30" customHeight="1" x14ac:dyDescent="0.15">
      <c r="B6" s="123" t="s">
        <v>64</v>
      </c>
      <c r="C6" s="123"/>
      <c r="D6" s="124"/>
      <c r="E6" s="124"/>
      <c r="F6" s="124"/>
      <c r="G6" s="124"/>
      <c r="H6" s="124"/>
      <c r="I6" s="124"/>
    </row>
    <row r="7" spans="1:9" ht="30" customHeight="1" x14ac:dyDescent="0.15">
      <c r="B7" s="123" t="s">
        <v>65</v>
      </c>
      <c r="C7" s="123"/>
      <c r="D7" s="124"/>
      <c r="E7" s="124"/>
      <c r="F7" s="124"/>
      <c r="G7" s="124"/>
      <c r="H7" s="124"/>
      <c r="I7" s="124"/>
    </row>
    <row r="8" spans="1:9" ht="30" customHeight="1" x14ac:dyDescent="0.15">
      <c r="B8" s="123" t="s">
        <v>62</v>
      </c>
      <c r="C8" s="123"/>
      <c r="D8" s="122" t="s">
        <v>63</v>
      </c>
      <c r="E8" s="122"/>
      <c r="F8" s="122"/>
      <c r="G8" s="122"/>
      <c r="H8" s="122"/>
      <c r="I8" s="122"/>
    </row>
    <row r="9" spans="1:9" x14ac:dyDescent="0.15">
      <c r="B9" s="17" t="s">
        <v>83</v>
      </c>
    </row>
    <row r="11" spans="1:9" x14ac:dyDescent="0.15">
      <c r="B11" s="30" t="s">
        <v>80</v>
      </c>
    </row>
    <row r="12" spans="1:9" ht="5.0999999999999996" customHeight="1" x14ac:dyDescent="0.15">
      <c r="A12" s="22"/>
      <c r="B12" s="22"/>
      <c r="C12" s="22"/>
      <c r="D12" s="22"/>
      <c r="E12" s="22"/>
    </row>
    <row r="13" spans="1:9" ht="20.100000000000001" customHeight="1" x14ac:dyDescent="0.15">
      <c r="B13" s="121"/>
      <c r="C13" s="117" t="s">
        <v>66</v>
      </c>
      <c r="D13" s="117"/>
      <c r="E13" s="117"/>
      <c r="F13" s="117"/>
      <c r="G13" s="117"/>
      <c r="H13" s="20" t="s">
        <v>67</v>
      </c>
      <c r="I13" s="20" t="s">
        <v>69</v>
      </c>
    </row>
    <row r="14" spans="1:9" ht="20.100000000000001" customHeight="1" x14ac:dyDescent="0.15">
      <c r="B14" s="121"/>
      <c r="C14" s="117"/>
      <c r="D14" s="117"/>
      <c r="E14" s="117"/>
      <c r="F14" s="117"/>
      <c r="G14" s="117"/>
      <c r="H14" s="21" t="s">
        <v>68</v>
      </c>
      <c r="I14" s="21" t="s">
        <v>68</v>
      </c>
    </row>
    <row r="15" spans="1:9" ht="33" customHeight="1" x14ac:dyDescent="0.15">
      <c r="B15" s="18">
        <v>1</v>
      </c>
      <c r="C15" s="120" t="s">
        <v>70</v>
      </c>
      <c r="D15" s="120"/>
      <c r="E15" s="120"/>
      <c r="F15" s="120"/>
      <c r="G15" s="120"/>
      <c r="H15" s="31" t="s">
        <v>71</v>
      </c>
      <c r="I15" s="31" t="s">
        <v>71</v>
      </c>
    </row>
    <row r="16" spans="1:9" ht="33" customHeight="1" x14ac:dyDescent="0.15">
      <c r="B16" s="18">
        <v>2</v>
      </c>
      <c r="C16" s="120" t="s">
        <v>72</v>
      </c>
      <c r="D16" s="120"/>
      <c r="E16" s="120"/>
      <c r="F16" s="120"/>
      <c r="G16" s="120"/>
      <c r="H16" s="31" t="s">
        <v>71</v>
      </c>
      <c r="I16" s="31" t="s">
        <v>71</v>
      </c>
    </row>
    <row r="17" spans="2:9" ht="33" customHeight="1" x14ac:dyDescent="0.15">
      <c r="B17" s="18">
        <v>3</v>
      </c>
      <c r="C17" s="120" t="s">
        <v>73</v>
      </c>
      <c r="D17" s="120"/>
      <c r="E17" s="120"/>
      <c r="F17" s="120"/>
      <c r="G17" s="120"/>
      <c r="H17" s="31" t="s">
        <v>71</v>
      </c>
      <c r="I17" s="31" t="s">
        <v>71</v>
      </c>
    </row>
    <row r="18" spans="2:9" ht="33" customHeight="1" x14ac:dyDescent="0.15">
      <c r="B18" s="18">
        <v>4</v>
      </c>
      <c r="C18" s="120" t="s">
        <v>79</v>
      </c>
      <c r="D18" s="120"/>
      <c r="E18" s="120"/>
      <c r="F18" s="120"/>
      <c r="G18" s="120"/>
      <c r="H18" s="31" t="s">
        <v>71</v>
      </c>
      <c r="I18" s="31" t="s">
        <v>71</v>
      </c>
    </row>
    <row r="19" spans="2:9" ht="33" customHeight="1" x14ac:dyDescent="0.15">
      <c r="B19" s="18">
        <v>5</v>
      </c>
      <c r="C19" s="120" t="s">
        <v>93</v>
      </c>
      <c r="D19" s="120"/>
      <c r="E19" s="120"/>
      <c r="F19" s="120"/>
      <c r="G19" s="120"/>
      <c r="H19" s="31" t="s">
        <v>71</v>
      </c>
      <c r="I19" s="19"/>
    </row>
    <row r="20" spans="2:9" ht="33" customHeight="1" x14ac:dyDescent="0.15">
      <c r="B20" s="18">
        <v>6</v>
      </c>
      <c r="C20" s="120" t="s">
        <v>74</v>
      </c>
      <c r="D20" s="120"/>
      <c r="E20" s="120"/>
      <c r="F20" s="120"/>
      <c r="G20" s="120"/>
      <c r="H20" s="19"/>
      <c r="I20" s="31" t="s">
        <v>71</v>
      </c>
    </row>
    <row r="21" spans="2:9" ht="33" customHeight="1" x14ac:dyDescent="0.15">
      <c r="B21" s="18">
        <v>7</v>
      </c>
      <c r="C21" s="120" t="s">
        <v>95</v>
      </c>
      <c r="D21" s="120"/>
      <c r="E21" s="120"/>
      <c r="F21" s="120"/>
      <c r="G21" s="120"/>
      <c r="H21" s="31" t="s">
        <v>71</v>
      </c>
      <c r="I21" s="31" t="s">
        <v>71</v>
      </c>
    </row>
    <row r="22" spans="2:9" ht="33" customHeight="1" x14ac:dyDescent="0.15">
      <c r="B22" s="18">
        <v>8</v>
      </c>
      <c r="C22" s="120" t="s">
        <v>78</v>
      </c>
      <c r="D22" s="120"/>
      <c r="E22" s="120"/>
      <c r="F22" s="120"/>
      <c r="G22" s="120"/>
      <c r="H22" s="31" t="s">
        <v>71</v>
      </c>
      <c r="I22" s="31" t="s">
        <v>71</v>
      </c>
    </row>
    <row r="23" spans="2:9" ht="20.100000000000001" customHeight="1" x14ac:dyDescent="0.15">
      <c r="B23" s="117" t="s">
        <v>75</v>
      </c>
      <c r="C23" s="117"/>
      <c r="D23" s="117"/>
      <c r="E23" s="117"/>
      <c r="F23" s="117"/>
      <c r="G23" s="117"/>
      <c r="H23" s="18" t="s">
        <v>76</v>
      </c>
      <c r="I23" s="18" t="s">
        <v>77</v>
      </c>
    </row>
    <row r="24" spans="2:9" ht="5.0999999999999996" customHeight="1" x14ac:dyDescent="0.15">
      <c r="B24" s="22"/>
      <c r="C24" s="22"/>
      <c r="D24" s="22"/>
      <c r="E24" s="22"/>
      <c r="F24" s="22"/>
      <c r="G24" s="22"/>
      <c r="H24" s="22"/>
      <c r="I24" s="22"/>
    </row>
    <row r="25" spans="2:9" ht="28.5" customHeight="1" x14ac:dyDescent="0.15">
      <c r="B25" s="118" t="s">
        <v>85</v>
      </c>
      <c r="C25" s="118"/>
      <c r="D25" s="118"/>
      <c r="E25" s="118"/>
      <c r="F25" s="118"/>
      <c r="G25" s="118"/>
      <c r="H25" s="118"/>
      <c r="I25" s="118"/>
    </row>
    <row r="26" spans="2:9" ht="5.0999999999999996" customHeight="1" x14ac:dyDescent="0.15">
      <c r="B26" s="22"/>
      <c r="C26" s="22"/>
      <c r="D26" s="22"/>
      <c r="E26" s="22"/>
      <c r="F26" s="22"/>
      <c r="G26" s="22"/>
      <c r="H26" s="22"/>
      <c r="I26" s="22"/>
    </row>
    <row r="27" spans="2:9" ht="28.5" customHeight="1" x14ac:dyDescent="0.15">
      <c r="B27" s="118" t="s">
        <v>84</v>
      </c>
      <c r="C27" s="119"/>
      <c r="D27" s="119"/>
      <c r="E27" s="119"/>
      <c r="F27" s="119"/>
      <c r="G27" s="119"/>
      <c r="H27" s="119"/>
      <c r="I27" s="119"/>
    </row>
    <row r="28" spans="2:9" ht="5.0999999999999996" customHeight="1" x14ac:dyDescent="0.15">
      <c r="B28" s="22"/>
      <c r="C28" s="22"/>
      <c r="D28" s="22"/>
      <c r="E28" s="22"/>
    </row>
    <row r="29" spans="2:9" x14ac:dyDescent="0.15">
      <c r="B29" s="32" t="s">
        <v>86</v>
      </c>
      <c r="C29" s="33"/>
      <c r="D29" s="33"/>
      <c r="E29" s="33"/>
      <c r="F29" s="33"/>
      <c r="G29" s="33"/>
      <c r="H29" s="33"/>
      <c r="I29" s="34"/>
    </row>
    <row r="30" spans="2:9" x14ac:dyDescent="0.15">
      <c r="B30" s="35" t="s">
        <v>87</v>
      </c>
      <c r="I30" s="36"/>
    </row>
    <row r="31" spans="2:9" x14ac:dyDescent="0.15">
      <c r="B31" s="35" t="s">
        <v>88</v>
      </c>
      <c r="I31" s="36"/>
    </row>
    <row r="32" spans="2:9" x14ac:dyDescent="0.15">
      <c r="B32" s="35" t="s">
        <v>89</v>
      </c>
      <c r="I32" s="36"/>
    </row>
    <row r="33" spans="2:9" x14ac:dyDescent="0.15">
      <c r="B33" s="35" t="s">
        <v>90</v>
      </c>
      <c r="I33" s="36"/>
    </row>
    <row r="34" spans="2:9" x14ac:dyDescent="0.15">
      <c r="B34" s="35" t="s">
        <v>91</v>
      </c>
      <c r="I34" s="36"/>
    </row>
    <row r="35" spans="2:9" x14ac:dyDescent="0.15">
      <c r="B35" s="37" t="s">
        <v>92</v>
      </c>
      <c r="C35" s="38"/>
      <c r="D35" s="38"/>
      <c r="E35" s="38"/>
      <c r="F35" s="38"/>
      <c r="G35" s="38"/>
      <c r="H35" s="38"/>
      <c r="I35" s="39"/>
    </row>
  </sheetData>
  <mergeCells count="25">
    <mergeCell ref="B1:I1"/>
    <mergeCell ref="B2:I2"/>
    <mergeCell ref="B4:C4"/>
    <mergeCell ref="B5:C5"/>
    <mergeCell ref="B6:C6"/>
    <mergeCell ref="D4:I4"/>
    <mergeCell ref="D5:I5"/>
    <mergeCell ref="D6:I6"/>
    <mergeCell ref="D8:I8"/>
    <mergeCell ref="B7:C7"/>
    <mergeCell ref="D7:I7"/>
    <mergeCell ref="B8:C8"/>
    <mergeCell ref="C22:G22"/>
    <mergeCell ref="B23:G23"/>
    <mergeCell ref="B25:I25"/>
    <mergeCell ref="B27:I27"/>
    <mergeCell ref="C13:G14"/>
    <mergeCell ref="C15:G15"/>
    <mergeCell ref="C16:G16"/>
    <mergeCell ref="C17:G17"/>
    <mergeCell ref="C18:G18"/>
    <mergeCell ref="C19:G19"/>
    <mergeCell ref="B13:B14"/>
    <mergeCell ref="C20:G20"/>
    <mergeCell ref="C21:G21"/>
  </mergeCells>
  <phoneticPr fontId="3"/>
  <dataValidations count="1">
    <dataValidation type="list" allowBlank="1" sqref="I15:I18 I20:I22 H21:H22 H15:H19" xr:uid="{00000000-0002-0000-0000-000000000000}">
      <formula1>"□,☑"</formula1>
    </dataValidation>
  </dataValidations>
  <printOptions horizontalCentered="1"/>
  <pageMargins left="0.59055118110236227" right="0.59055118110236227" top="0.59055118110236227" bottom="0.59055118110236227" header="0" footer="0"/>
  <pageSetup paperSize="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33"/>
  <sheetViews>
    <sheetView showGridLines="0" zoomScaleNormal="100" zoomScaleSheetLayoutView="85" workbookViewId="0">
      <selection activeCell="D17" sqref="D17:N17"/>
    </sheetView>
  </sheetViews>
  <sheetFormatPr defaultColWidth="9" defaultRowHeight="18" customHeight="1" x14ac:dyDescent="0.15"/>
  <cols>
    <col min="1" max="1" width="4.875" style="7" customWidth="1"/>
    <col min="2" max="3" width="10.75" style="7" customWidth="1"/>
    <col min="4" max="13" width="3.875" style="7" customWidth="1"/>
    <col min="14" max="14" width="23.625" style="7" customWidth="1"/>
    <col min="15" max="16384" width="9" style="7"/>
  </cols>
  <sheetData>
    <row r="1" spans="1:14" s="13" customFormat="1" ht="18" customHeight="1" x14ac:dyDescent="0.15">
      <c r="A1" s="169" t="s">
        <v>28</v>
      </c>
      <c r="B1" s="186"/>
      <c r="C1" s="186"/>
      <c r="D1" s="186"/>
      <c r="E1" s="186"/>
      <c r="F1" s="186"/>
      <c r="G1" s="186"/>
      <c r="H1" s="186"/>
      <c r="I1" s="186"/>
      <c r="J1" s="186"/>
      <c r="K1" s="186"/>
      <c r="L1" s="186"/>
      <c r="M1" s="186"/>
      <c r="N1" s="186"/>
    </row>
    <row r="2" spans="1:14" s="13" customFormat="1" ht="18" customHeight="1" x14ac:dyDescent="0.15">
      <c r="A2" s="187" t="s">
        <v>46</v>
      </c>
      <c r="B2" s="188"/>
      <c r="C2" s="188"/>
      <c r="D2" s="188"/>
      <c r="E2" s="188"/>
      <c r="F2" s="188"/>
      <c r="G2" s="188"/>
      <c r="H2" s="188"/>
      <c r="I2" s="188"/>
      <c r="J2" s="188"/>
      <c r="K2" s="188"/>
      <c r="L2" s="188"/>
      <c r="M2" s="188"/>
      <c r="N2" s="188"/>
    </row>
    <row r="3" spans="1:14" s="13" customFormat="1" ht="18" customHeight="1" x14ac:dyDescent="0.15">
      <c r="A3" s="189" t="s">
        <v>29</v>
      </c>
      <c r="B3" s="188"/>
      <c r="C3" s="188"/>
      <c r="D3" s="188"/>
      <c r="E3" s="188"/>
      <c r="F3" s="188"/>
      <c r="G3" s="188"/>
      <c r="H3" s="188"/>
      <c r="I3" s="188"/>
      <c r="J3" s="188"/>
      <c r="K3" s="188"/>
      <c r="L3" s="188"/>
      <c r="M3" s="188"/>
      <c r="N3" s="188"/>
    </row>
    <row r="4" spans="1:14" s="13" customFormat="1" ht="18" customHeight="1" x14ac:dyDescent="0.15">
      <c r="A4" s="12"/>
      <c r="N4" s="40" t="s">
        <v>56</v>
      </c>
    </row>
    <row r="5" spans="1:14" s="13" customFormat="1" ht="18" customHeight="1" x14ac:dyDescent="0.15">
      <c r="A5" s="15" t="s">
        <v>30</v>
      </c>
      <c r="B5" s="8"/>
      <c r="C5" s="8"/>
      <c r="D5" s="8"/>
      <c r="E5" s="8"/>
      <c r="F5" s="8"/>
      <c r="G5" s="8"/>
      <c r="H5" s="8"/>
      <c r="I5" s="8"/>
      <c r="J5" s="8"/>
      <c r="K5" s="8"/>
      <c r="L5" s="8"/>
      <c r="M5" s="8"/>
      <c r="N5" s="8"/>
    </row>
    <row r="6" spans="1:14" s="13" customFormat="1" ht="18" customHeight="1" x14ac:dyDescent="0.15">
      <c r="A6" s="4"/>
    </row>
    <row r="7" spans="1:14" ht="24.95" customHeight="1" x14ac:dyDescent="0.15">
      <c r="A7" s="6"/>
      <c r="B7" s="6"/>
      <c r="C7" s="184" t="s">
        <v>55</v>
      </c>
      <c r="D7" s="184"/>
      <c r="E7" s="171" t="s">
        <v>47</v>
      </c>
      <c r="F7" s="171"/>
      <c r="G7" s="171"/>
      <c r="H7" s="171"/>
      <c r="I7" s="185"/>
      <c r="J7" s="185"/>
      <c r="K7" s="185"/>
      <c r="L7" s="185"/>
      <c r="M7" s="185"/>
      <c r="N7" s="185"/>
    </row>
    <row r="8" spans="1:14" s="13" customFormat="1" ht="24.95" customHeight="1" x14ac:dyDescent="0.15">
      <c r="A8" s="5"/>
      <c r="B8" s="8"/>
      <c r="C8" s="184"/>
      <c r="D8" s="184"/>
      <c r="E8" s="171" t="s">
        <v>48</v>
      </c>
      <c r="F8" s="171"/>
      <c r="G8" s="171"/>
      <c r="H8" s="171"/>
      <c r="I8" s="185"/>
      <c r="J8" s="185"/>
      <c r="K8" s="185"/>
      <c r="L8" s="185"/>
      <c r="M8" s="185"/>
      <c r="N8" s="185"/>
    </row>
    <row r="9" spans="1:14" s="13" customFormat="1" ht="24.95" customHeight="1" x14ac:dyDescent="0.15">
      <c r="A9" s="5"/>
      <c r="B9" s="8"/>
      <c r="C9" s="184"/>
      <c r="D9" s="184"/>
      <c r="E9" s="171" t="s">
        <v>49</v>
      </c>
      <c r="F9" s="171"/>
      <c r="G9" s="171"/>
      <c r="H9" s="171"/>
      <c r="I9" s="185"/>
      <c r="J9" s="185"/>
      <c r="K9" s="185"/>
      <c r="L9" s="185"/>
      <c r="M9" s="185"/>
      <c r="N9" s="185"/>
    </row>
    <row r="10" spans="1:14" s="13" customFormat="1" ht="18" customHeight="1" x14ac:dyDescent="0.15">
      <c r="A10" s="4"/>
    </row>
    <row r="11" spans="1:14" s="13" customFormat="1" ht="32.25" customHeight="1" x14ac:dyDescent="0.15">
      <c r="A11" s="190" t="s">
        <v>31</v>
      </c>
      <c r="B11" s="191"/>
      <c r="C11" s="191"/>
      <c r="D11" s="191"/>
      <c r="E11" s="191"/>
      <c r="F11" s="191"/>
      <c r="G11" s="191"/>
      <c r="H11" s="191"/>
      <c r="I11" s="191"/>
      <c r="J11" s="191"/>
      <c r="K11" s="191"/>
      <c r="L11" s="191"/>
      <c r="M11" s="191"/>
      <c r="N11" s="191"/>
    </row>
    <row r="12" spans="1:14" s="13" customFormat="1" ht="24.95" customHeight="1" x14ac:dyDescent="0.15">
      <c r="A12" s="192" t="s">
        <v>32</v>
      </c>
      <c r="B12" s="186"/>
      <c r="C12" s="186"/>
      <c r="D12" s="186"/>
      <c r="E12" s="186"/>
      <c r="F12" s="186"/>
      <c r="G12" s="186"/>
      <c r="H12" s="186"/>
      <c r="I12" s="186"/>
      <c r="J12" s="186"/>
      <c r="K12" s="186"/>
      <c r="L12" s="186"/>
      <c r="M12" s="186"/>
      <c r="N12" s="186"/>
    </row>
    <row r="13" spans="1:14" s="13" customFormat="1" ht="21" customHeight="1" x14ac:dyDescent="0.15">
      <c r="A13" s="169" t="s">
        <v>94</v>
      </c>
      <c r="B13" s="169"/>
      <c r="C13" s="169"/>
      <c r="D13" s="169"/>
      <c r="E13" s="169"/>
      <c r="F13" s="169"/>
      <c r="G13" s="169"/>
      <c r="H13" s="169"/>
      <c r="I13" s="169"/>
      <c r="J13" s="169"/>
      <c r="K13" s="169"/>
      <c r="L13" s="169"/>
      <c r="M13" s="169"/>
      <c r="N13" s="169"/>
    </row>
    <row r="14" spans="1:14" s="13" customFormat="1" ht="21" customHeight="1" x14ac:dyDescent="0.15">
      <c r="A14" s="170" t="s">
        <v>50</v>
      </c>
      <c r="B14" s="170"/>
      <c r="C14" s="170"/>
      <c r="D14" s="170"/>
      <c r="E14" s="170"/>
      <c r="F14" s="170"/>
      <c r="G14" s="170"/>
      <c r="H14" s="170"/>
      <c r="I14" s="170"/>
      <c r="J14" s="170"/>
      <c r="K14" s="170"/>
      <c r="L14" s="170"/>
      <c r="M14" s="170"/>
      <c r="N14" s="170"/>
    </row>
    <row r="15" spans="1:14" s="13" customFormat="1" ht="21" customHeight="1" x14ac:dyDescent="0.15">
      <c r="A15" s="175" t="s">
        <v>33</v>
      </c>
      <c r="B15" s="175"/>
      <c r="C15" s="175"/>
      <c r="D15" s="175"/>
      <c r="E15" s="175"/>
      <c r="F15" s="175"/>
      <c r="G15" s="175"/>
      <c r="H15" s="175"/>
      <c r="I15" s="175"/>
      <c r="J15" s="175"/>
      <c r="K15" s="175"/>
      <c r="L15" s="175"/>
      <c r="M15" s="175"/>
      <c r="N15" s="175"/>
    </row>
    <row r="16" spans="1:14" s="13" customFormat="1" ht="18" customHeight="1" x14ac:dyDescent="0.15">
      <c r="A16" s="138" t="s">
        <v>58</v>
      </c>
      <c r="B16" s="176" t="s">
        <v>34</v>
      </c>
      <c r="C16" s="177"/>
      <c r="D16" s="143"/>
      <c r="E16" s="144"/>
      <c r="F16" s="144"/>
      <c r="G16" s="144"/>
      <c r="H16" s="144"/>
      <c r="I16" s="144"/>
      <c r="J16" s="144"/>
      <c r="K16" s="144"/>
      <c r="L16" s="144"/>
      <c r="M16" s="144"/>
      <c r="N16" s="145"/>
    </row>
    <row r="17" spans="1:14" s="13" customFormat="1" ht="38.1" customHeight="1" x14ac:dyDescent="0.15">
      <c r="A17" s="139"/>
      <c r="B17" s="178" t="s">
        <v>35</v>
      </c>
      <c r="C17" s="179"/>
      <c r="D17" s="148"/>
      <c r="E17" s="149"/>
      <c r="F17" s="149"/>
      <c r="G17" s="149"/>
      <c r="H17" s="149"/>
      <c r="I17" s="149"/>
      <c r="J17" s="149"/>
      <c r="K17" s="149"/>
      <c r="L17" s="149"/>
      <c r="M17" s="149"/>
      <c r="N17" s="150"/>
    </row>
    <row r="18" spans="1:14" s="13" customFormat="1" ht="18" customHeight="1" x14ac:dyDescent="0.15">
      <c r="A18" s="139"/>
      <c r="B18" s="180" t="s">
        <v>51</v>
      </c>
      <c r="C18" s="181"/>
      <c r="D18" s="155" t="s">
        <v>57</v>
      </c>
      <c r="E18" s="156"/>
      <c r="F18" s="156"/>
      <c r="G18" s="156"/>
      <c r="H18" s="156"/>
      <c r="I18" s="156"/>
      <c r="J18" s="156"/>
      <c r="K18" s="156"/>
      <c r="L18" s="156"/>
      <c r="M18" s="156"/>
      <c r="N18" s="157"/>
    </row>
    <row r="19" spans="1:14" s="13" customFormat="1" ht="39.950000000000003" customHeight="1" x14ac:dyDescent="0.15">
      <c r="A19" s="139"/>
      <c r="B19" s="182"/>
      <c r="C19" s="183"/>
      <c r="D19" s="158"/>
      <c r="E19" s="159"/>
      <c r="F19" s="159"/>
      <c r="G19" s="159"/>
      <c r="H19" s="159"/>
      <c r="I19" s="159"/>
      <c r="J19" s="159"/>
      <c r="K19" s="159"/>
      <c r="L19" s="159"/>
      <c r="M19" s="159"/>
      <c r="N19" s="160"/>
    </row>
    <row r="20" spans="1:14" s="13" customFormat="1" ht="35.1" customHeight="1" x14ac:dyDescent="0.15">
      <c r="A20" s="139"/>
      <c r="B20" s="14" t="s">
        <v>37</v>
      </c>
      <c r="C20" s="14" t="s">
        <v>38</v>
      </c>
      <c r="D20" s="161" t="s">
        <v>39</v>
      </c>
      <c r="E20" s="162"/>
      <c r="F20" s="162"/>
      <c r="G20" s="162"/>
      <c r="H20" s="162"/>
      <c r="I20" s="162"/>
      <c r="J20" s="163"/>
      <c r="K20" s="127" t="s">
        <v>54</v>
      </c>
      <c r="L20" s="128"/>
      <c r="M20" s="129"/>
      <c r="N20" s="26" t="s">
        <v>39</v>
      </c>
    </row>
    <row r="21" spans="1:14" s="13" customFormat="1" ht="18" customHeight="1" x14ac:dyDescent="0.15">
      <c r="A21" s="139"/>
      <c r="B21" s="130" t="s">
        <v>40</v>
      </c>
      <c r="C21" s="130" t="s">
        <v>41</v>
      </c>
      <c r="D21" s="132"/>
      <c r="E21" s="133"/>
      <c r="F21" s="133"/>
      <c r="G21" s="133"/>
      <c r="H21" s="133"/>
      <c r="I21" s="133"/>
      <c r="J21" s="134"/>
      <c r="K21" s="127" t="s">
        <v>34</v>
      </c>
      <c r="L21" s="128"/>
      <c r="M21" s="129"/>
      <c r="N21" s="16"/>
    </row>
    <row r="22" spans="1:14" s="13" customFormat="1" ht="37.5" customHeight="1" x14ac:dyDescent="0.15">
      <c r="A22" s="140"/>
      <c r="B22" s="131"/>
      <c r="C22" s="131"/>
      <c r="D22" s="135"/>
      <c r="E22" s="136"/>
      <c r="F22" s="136"/>
      <c r="G22" s="136"/>
      <c r="H22" s="136"/>
      <c r="I22" s="136"/>
      <c r="J22" s="137"/>
      <c r="K22" s="172" t="s">
        <v>42</v>
      </c>
      <c r="L22" s="173"/>
      <c r="M22" s="174"/>
      <c r="N22" s="25"/>
    </row>
    <row r="23" spans="1:14" s="13" customFormat="1" ht="18" customHeight="1" x14ac:dyDescent="0.15">
      <c r="A23" s="138" t="s">
        <v>43</v>
      </c>
      <c r="B23" s="141" t="s">
        <v>34</v>
      </c>
      <c r="C23" s="142"/>
      <c r="D23" s="143"/>
      <c r="E23" s="144"/>
      <c r="F23" s="144"/>
      <c r="G23" s="144"/>
      <c r="H23" s="144"/>
      <c r="I23" s="144"/>
      <c r="J23" s="144"/>
      <c r="K23" s="144"/>
      <c r="L23" s="144"/>
      <c r="M23" s="144"/>
      <c r="N23" s="145"/>
    </row>
    <row r="24" spans="1:14" s="13" customFormat="1" ht="38.1" customHeight="1" x14ac:dyDescent="0.15">
      <c r="A24" s="139"/>
      <c r="B24" s="146" t="s">
        <v>35</v>
      </c>
      <c r="C24" s="147"/>
      <c r="D24" s="148"/>
      <c r="E24" s="149"/>
      <c r="F24" s="149"/>
      <c r="G24" s="149"/>
      <c r="H24" s="149"/>
      <c r="I24" s="149"/>
      <c r="J24" s="149"/>
      <c r="K24" s="149"/>
      <c r="L24" s="149"/>
      <c r="M24" s="149"/>
      <c r="N24" s="150"/>
    </row>
    <row r="25" spans="1:14" s="13" customFormat="1" ht="18" customHeight="1" x14ac:dyDescent="0.15">
      <c r="A25" s="139"/>
      <c r="B25" s="151" t="s">
        <v>44</v>
      </c>
      <c r="C25" s="152"/>
      <c r="D25" s="155" t="s">
        <v>36</v>
      </c>
      <c r="E25" s="156"/>
      <c r="F25" s="156"/>
      <c r="G25" s="156"/>
      <c r="H25" s="156"/>
      <c r="I25" s="156"/>
      <c r="J25" s="156"/>
      <c r="K25" s="156"/>
      <c r="L25" s="156"/>
      <c r="M25" s="156"/>
      <c r="N25" s="157"/>
    </row>
    <row r="26" spans="1:14" s="13" customFormat="1" ht="38.1" customHeight="1" x14ac:dyDescent="0.15">
      <c r="A26" s="139"/>
      <c r="B26" s="153"/>
      <c r="C26" s="154"/>
      <c r="D26" s="158"/>
      <c r="E26" s="159"/>
      <c r="F26" s="159"/>
      <c r="G26" s="159"/>
      <c r="H26" s="159"/>
      <c r="I26" s="159"/>
      <c r="J26" s="159"/>
      <c r="K26" s="159"/>
      <c r="L26" s="159"/>
      <c r="M26" s="159"/>
      <c r="N26" s="160"/>
    </row>
    <row r="27" spans="1:14" s="13" customFormat="1" ht="35.1" customHeight="1" x14ac:dyDescent="0.15">
      <c r="A27" s="139"/>
      <c r="B27" s="10" t="s">
        <v>37</v>
      </c>
      <c r="C27" s="14" t="s">
        <v>38</v>
      </c>
      <c r="D27" s="161" t="s">
        <v>39</v>
      </c>
      <c r="E27" s="162"/>
      <c r="F27" s="162"/>
      <c r="G27" s="162"/>
      <c r="H27" s="162"/>
      <c r="I27" s="162"/>
      <c r="J27" s="163"/>
      <c r="K27" s="127" t="s">
        <v>54</v>
      </c>
      <c r="L27" s="128"/>
      <c r="M27" s="129"/>
      <c r="N27" s="26" t="s">
        <v>39</v>
      </c>
    </row>
    <row r="28" spans="1:14" s="13" customFormat="1" ht="42" customHeight="1" x14ac:dyDescent="0.15">
      <c r="A28" s="139"/>
      <c r="B28" s="127" t="s">
        <v>52</v>
      </c>
      <c r="C28" s="129"/>
      <c r="D28" s="27"/>
      <c r="E28" s="28"/>
      <c r="F28" s="28"/>
      <c r="G28" s="28"/>
      <c r="H28" s="28"/>
      <c r="I28" s="28"/>
      <c r="J28" s="28"/>
      <c r="K28" s="28"/>
      <c r="L28" s="28"/>
      <c r="M28" s="29"/>
      <c r="N28" s="11"/>
    </row>
    <row r="29" spans="1:14" s="13" customFormat="1" ht="42" customHeight="1" x14ac:dyDescent="0.15">
      <c r="A29" s="139"/>
      <c r="B29" s="127" t="s">
        <v>45</v>
      </c>
      <c r="C29" s="129"/>
      <c r="D29" s="158"/>
      <c r="E29" s="159"/>
      <c r="F29" s="159"/>
      <c r="G29" s="159"/>
      <c r="H29" s="159"/>
      <c r="I29" s="159"/>
      <c r="J29" s="159"/>
      <c r="K29" s="159"/>
      <c r="L29" s="159"/>
      <c r="M29" s="159"/>
      <c r="N29" s="160"/>
    </row>
    <row r="30" spans="1:14" s="13" customFormat="1" ht="42" customHeight="1" x14ac:dyDescent="0.15">
      <c r="A30" s="140"/>
      <c r="B30" s="164" t="s">
        <v>53</v>
      </c>
      <c r="C30" s="165"/>
      <c r="D30" s="166"/>
      <c r="E30" s="167"/>
      <c r="F30" s="167"/>
      <c r="G30" s="167"/>
      <c r="H30" s="167"/>
      <c r="I30" s="167"/>
      <c r="J30" s="167"/>
      <c r="K30" s="167"/>
      <c r="L30" s="167"/>
      <c r="M30" s="167"/>
      <c r="N30" s="168"/>
    </row>
    <row r="31" spans="1:14" s="13" customFormat="1" ht="18" customHeight="1" x14ac:dyDescent="0.15">
      <c r="A31" s="9"/>
      <c r="B31" s="9"/>
      <c r="C31" s="9"/>
      <c r="D31" s="9"/>
      <c r="E31" s="9"/>
      <c r="F31" s="9"/>
      <c r="G31" s="9"/>
      <c r="H31" s="9"/>
      <c r="I31" s="9"/>
      <c r="J31" s="9"/>
      <c r="K31" s="9"/>
      <c r="L31" s="9"/>
      <c r="M31" s="9"/>
      <c r="N31" s="9"/>
    </row>
    <row r="32" spans="1:14" s="13" customFormat="1" ht="18" customHeight="1" x14ac:dyDescent="0.15">
      <c r="A32" s="7"/>
    </row>
    <row r="33" s="13" customFormat="1" ht="18" customHeight="1" x14ac:dyDescent="0.15"/>
  </sheetData>
  <mergeCells count="45">
    <mergeCell ref="A1:N1"/>
    <mergeCell ref="A2:N2"/>
    <mergeCell ref="A3:N3"/>
    <mergeCell ref="A11:N11"/>
    <mergeCell ref="A12:N12"/>
    <mergeCell ref="I8:N8"/>
    <mergeCell ref="I9:N9"/>
    <mergeCell ref="E7:H7"/>
    <mergeCell ref="E8:H8"/>
    <mergeCell ref="A13:N13"/>
    <mergeCell ref="A14:N14"/>
    <mergeCell ref="E9:H9"/>
    <mergeCell ref="K22:M22"/>
    <mergeCell ref="A15:N15"/>
    <mergeCell ref="A16:A22"/>
    <mergeCell ref="B16:C16"/>
    <mergeCell ref="D16:N16"/>
    <mergeCell ref="B17:C17"/>
    <mergeCell ref="D17:N17"/>
    <mergeCell ref="B18:C19"/>
    <mergeCell ref="D18:N18"/>
    <mergeCell ref="D19:N19"/>
    <mergeCell ref="D20:J20"/>
    <mergeCell ref="C7:D9"/>
    <mergeCell ref="I7:N7"/>
    <mergeCell ref="A23:A30"/>
    <mergeCell ref="B23:C23"/>
    <mergeCell ref="D23:N23"/>
    <mergeCell ref="B24:C24"/>
    <mergeCell ref="D24:N24"/>
    <mergeCell ref="B25:C26"/>
    <mergeCell ref="D25:N25"/>
    <mergeCell ref="D26:N26"/>
    <mergeCell ref="D27:J27"/>
    <mergeCell ref="K27:M27"/>
    <mergeCell ref="B30:C30"/>
    <mergeCell ref="D30:N30"/>
    <mergeCell ref="B29:C29"/>
    <mergeCell ref="D29:N29"/>
    <mergeCell ref="B28:C28"/>
    <mergeCell ref="K20:M20"/>
    <mergeCell ref="B21:B22"/>
    <mergeCell ref="C21:C22"/>
    <mergeCell ref="D21:J22"/>
    <mergeCell ref="K21:M21"/>
  </mergeCells>
  <phoneticPr fontId="3"/>
  <printOptions horizontalCentered="1"/>
  <pageMargins left="0.39370078740157483" right="0.39370078740157483" top="0.78740157480314965" bottom="0.78740157480314965" header="0" footer="0"/>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43"/>
  <sheetViews>
    <sheetView showGridLines="0" zoomScaleNormal="100" zoomScaleSheetLayoutView="100" workbookViewId="0"/>
  </sheetViews>
  <sheetFormatPr defaultColWidth="9" defaultRowHeight="13.5" x14ac:dyDescent="0.15"/>
  <cols>
    <col min="1" max="9" width="9.625" style="24" customWidth="1"/>
    <col min="10" max="16384" width="9" style="24"/>
  </cols>
  <sheetData>
    <row r="1" spans="1:9" ht="17.25" x14ac:dyDescent="0.2">
      <c r="A1" s="23" t="s">
        <v>82</v>
      </c>
    </row>
    <row r="2" spans="1:9" ht="17.25" x14ac:dyDescent="0.2">
      <c r="A2" s="23"/>
      <c r="C2" s="203" t="s">
        <v>26</v>
      </c>
      <c r="D2" s="203"/>
      <c r="E2" s="203"/>
      <c r="F2" s="203"/>
      <c r="G2" s="203"/>
    </row>
    <row r="4" spans="1:9" ht="24.95" customHeight="1" x14ac:dyDescent="0.15">
      <c r="A4" s="204" t="s">
        <v>1</v>
      </c>
      <c r="B4" s="205"/>
      <c r="C4" s="206" t="str">
        <f>登録申請書!D24&amp;""</f>
        <v/>
      </c>
      <c r="D4" s="207"/>
      <c r="E4" s="207"/>
      <c r="F4" s="207"/>
      <c r="G4" s="207"/>
      <c r="H4" s="207"/>
      <c r="I4" s="208"/>
    </row>
    <row r="5" spans="1:9" ht="16.5" customHeight="1" x14ac:dyDescent="0.15">
      <c r="A5" s="209" t="s">
        <v>2</v>
      </c>
      <c r="B5" s="210"/>
      <c r="C5" s="211"/>
      <c r="D5" s="212"/>
      <c r="E5" s="212"/>
      <c r="F5" s="212"/>
      <c r="G5" s="212"/>
      <c r="H5" s="212"/>
      <c r="I5" s="213"/>
    </row>
    <row r="6" spans="1:9" ht="15" customHeight="1" x14ac:dyDescent="0.15">
      <c r="A6" s="193" t="s">
        <v>3</v>
      </c>
      <c r="B6" s="194"/>
      <c r="C6" s="197"/>
      <c r="D6" s="198"/>
      <c r="E6" s="198"/>
      <c r="F6" s="198"/>
      <c r="G6" s="198"/>
      <c r="H6" s="198"/>
      <c r="I6" s="199"/>
    </row>
    <row r="7" spans="1:9" ht="16.5" customHeight="1" x14ac:dyDescent="0.15">
      <c r="A7" s="195"/>
      <c r="B7" s="196"/>
      <c r="C7" s="200"/>
      <c r="D7" s="201"/>
      <c r="E7" s="201"/>
      <c r="F7" s="201"/>
      <c r="G7" s="201"/>
      <c r="H7" s="201"/>
      <c r="I7" s="202"/>
    </row>
    <row r="8" spans="1:9" ht="24.95" customHeight="1" x14ac:dyDescent="0.15">
      <c r="A8" s="214" t="s">
        <v>4</v>
      </c>
      <c r="B8" s="215"/>
      <c r="C8" s="215"/>
      <c r="D8" s="215"/>
      <c r="E8" s="215"/>
      <c r="F8" s="215"/>
      <c r="G8" s="215"/>
      <c r="H8" s="215"/>
      <c r="I8" s="216"/>
    </row>
    <row r="9" spans="1:9" ht="24.95" customHeight="1" x14ac:dyDescent="0.15">
      <c r="A9" s="214" t="s">
        <v>5</v>
      </c>
      <c r="B9" s="215"/>
      <c r="C9" s="216"/>
      <c r="D9" s="214" t="s">
        <v>6</v>
      </c>
      <c r="E9" s="215"/>
      <c r="F9" s="216"/>
      <c r="G9" s="215" t="s">
        <v>7</v>
      </c>
      <c r="H9" s="215"/>
      <c r="I9" s="216"/>
    </row>
    <row r="10" spans="1:9" ht="20.100000000000001" customHeight="1" x14ac:dyDescent="0.15">
      <c r="A10" s="211"/>
      <c r="B10" s="212"/>
      <c r="C10" s="213"/>
      <c r="D10" s="211"/>
      <c r="E10" s="212"/>
      <c r="F10" s="213"/>
      <c r="G10" s="212"/>
      <c r="H10" s="212"/>
      <c r="I10" s="213"/>
    </row>
    <row r="11" spans="1:9" ht="20.100000000000001" customHeight="1" x14ac:dyDescent="0.15">
      <c r="A11" s="197"/>
      <c r="B11" s="198"/>
      <c r="C11" s="199"/>
      <c r="D11" s="197"/>
      <c r="E11" s="198"/>
      <c r="F11" s="199"/>
      <c r="G11" s="198"/>
      <c r="H11" s="198"/>
      <c r="I11" s="199"/>
    </row>
    <row r="12" spans="1:9" ht="20.100000000000001" customHeight="1" x14ac:dyDescent="0.15">
      <c r="A12" s="217"/>
      <c r="B12" s="218"/>
      <c r="C12" s="219"/>
      <c r="D12" s="217"/>
      <c r="E12" s="218"/>
      <c r="F12" s="219"/>
      <c r="G12" s="218"/>
      <c r="H12" s="218"/>
      <c r="I12" s="219"/>
    </row>
    <row r="13" spans="1:9" ht="20.100000000000001" customHeight="1" x14ac:dyDescent="0.15">
      <c r="A13" s="220"/>
      <c r="B13" s="221"/>
      <c r="C13" s="222"/>
      <c r="D13" s="220"/>
      <c r="E13" s="221"/>
      <c r="F13" s="222"/>
      <c r="G13" s="221"/>
      <c r="H13" s="221"/>
      <c r="I13" s="222"/>
    </row>
    <row r="14" spans="1:9" ht="20.100000000000001" customHeight="1" x14ac:dyDescent="0.15">
      <c r="A14" s="220"/>
      <c r="B14" s="221"/>
      <c r="C14" s="222"/>
      <c r="D14" s="220"/>
      <c r="E14" s="221"/>
      <c r="F14" s="222"/>
      <c r="G14" s="221"/>
      <c r="H14" s="221"/>
      <c r="I14" s="222"/>
    </row>
    <row r="15" spans="1:9" ht="20.100000000000001" customHeight="1" x14ac:dyDescent="0.15">
      <c r="A15" s="220"/>
      <c r="B15" s="221"/>
      <c r="C15" s="222"/>
      <c r="D15" s="220"/>
      <c r="E15" s="221"/>
      <c r="F15" s="222"/>
      <c r="G15" s="221"/>
      <c r="H15" s="221"/>
      <c r="I15" s="222"/>
    </row>
    <row r="16" spans="1:9" ht="20.100000000000001" customHeight="1" x14ac:dyDescent="0.15">
      <c r="A16" s="220"/>
      <c r="B16" s="221"/>
      <c r="C16" s="222"/>
      <c r="D16" s="220"/>
      <c r="E16" s="221"/>
      <c r="F16" s="222"/>
      <c r="G16" s="221"/>
      <c r="H16" s="221"/>
      <c r="I16" s="222"/>
    </row>
    <row r="17" spans="1:9" ht="20.100000000000001" customHeight="1" x14ac:dyDescent="0.15">
      <c r="A17" s="220"/>
      <c r="B17" s="221"/>
      <c r="C17" s="222"/>
      <c r="D17" s="220"/>
      <c r="E17" s="221"/>
      <c r="F17" s="222"/>
      <c r="G17" s="221"/>
      <c r="H17" s="221"/>
      <c r="I17" s="222"/>
    </row>
    <row r="18" spans="1:9" ht="20.100000000000001" customHeight="1" x14ac:dyDescent="0.15">
      <c r="A18" s="220"/>
      <c r="B18" s="221"/>
      <c r="C18" s="222"/>
      <c r="D18" s="220"/>
      <c r="E18" s="221"/>
      <c r="F18" s="222"/>
      <c r="G18" s="221"/>
      <c r="H18" s="221"/>
      <c r="I18" s="222"/>
    </row>
    <row r="19" spans="1:9" ht="20.100000000000001" customHeight="1" x14ac:dyDescent="0.15">
      <c r="A19" s="220"/>
      <c r="B19" s="221"/>
      <c r="C19" s="222"/>
      <c r="D19" s="220"/>
      <c r="E19" s="221"/>
      <c r="F19" s="222"/>
      <c r="G19" s="221"/>
      <c r="H19" s="221"/>
      <c r="I19" s="222"/>
    </row>
    <row r="20" spans="1:9" ht="20.100000000000001" customHeight="1" x14ac:dyDescent="0.15">
      <c r="A20" s="220"/>
      <c r="B20" s="221"/>
      <c r="C20" s="222"/>
      <c r="D20" s="220"/>
      <c r="E20" s="221"/>
      <c r="F20" s="222"/>
      <c r="G20" s="221"/>
      <c r="H20" s="221"/>
      <c r="I20" s="222"/>
    </row>
    <row r="21" spans="1:9" ht="20.100000000000001" customHeight="1" x14ac:dyDescent="0.15">
      <c r="A21" s="220"/>
      <c r="B21" s="221"/>
      <c r="C21" s="222"/>
      <c r="D21" s="220"/>
      <c r="E21" s="221"/>
      <c r="F21" s="222"/>
      <c r="G21" s="221"/>
      <c r="H21" s="221"/>
      <c r="I21" s="222"/>
    </row>
    <row r="22" spans="1:9" ht="20.100000000000001" customHeight="1" x14ac:dyDescent="0.15">
      <c r="A22" s="220"/>
      <c r="B22" s="221"/>
      <c r="C22" s="222"/>
      <c r="D22" s="220"/>
      <c r="E22" s="221"/>
      <c r="F22" s="222"/>
      <c r="G22" s="221"/>
      <c r="H22" s="221"/>
      <c r="I22" s="222"/>
    </row>
    <row r="23" spans="1:9" ht="20.100000000000001" customHeight="1" x14ac:dyDescent="0.15">
      <c r="A23" s="200"/>
      <c r="B23" s="201"/>
      <c r="C23" s="202"/>
      <c r="D23" s="200"/>
      <c r="E23" s="201"/>
      <c r="F23" s="202"/>
      <c r="G23" s="200"/>
      <c r="H23" s="201"/>
      <c r="I23" s="202"/>
    </row>
    <row r="24" spans="1:9" ht="24.95" customHeight="1" x14ac:dyDescent="0.15">
      <c r="A24" s="214" t="s">
        <v>8</v>
      </c>
      <c r="B24" s="215"/>
      <c r="C24" s="215"/>
      <c r="D24" s="215"/>
      <c r="E24" s="215"/>
      <c r="F24" s="215"/>
      <c r="G24" s="215"/>
      <c r="H24" s="215"/>
      <c r="I24" s="216"/>
    </row>
    <row r="25" spans="1:9" ht="24.95" customHeight="1" x14ac:dyDescent="0.15">
      <c r="A25" s="214" t="s">
        <v>9</v>
      </c>
      <c r="B25" s="215"/>
      <c r="C25" s="215"/>
      <c r="D25" s="216"/>
      <c r="E25" s="214" t="s">
        <v>10</v>
      </c>
      <c r="F25" s="215"/>
      <c r="G25" s="215"/>
      <c r="H25" s="215"/>
      <c r="I25" s="216"/>
    </row>
    <row r="26" spans="1:9" ht="15" customHeight="1" x14ac:dyDescent="0.15">
      <c r="A26" s="232"/>
      <c r="B26" s="233"/>
      <c r="C26" s="233"/>
      <c r="D26" s="234"/>
      <c r="E26" s="232"/>
      <c r="F26" s="233"/>
      <c r="G26" s="233"/>
      <c r="H26" s="233"/>
      <c r="I26" s="234"/>
    </row>
    <row r="27" spans="1:9" ht="15" customHeight="1" x14ac:dyDescent="0.15">
      <c r="A27" s="235"/>
      <c r="B27" s="236"/>
      <c r="C27" s="236"/>
      <c r="D27" s="237"/>
      <c r="E27" s="235"/>
      <c r="F27" s="236"/>
      <c r="G27" s="236"/>
      <c r="H27" s="236"/>
      <c r="I27" s="237"/>
    </row>
    <row r="28" spans="1:9" ht="15" customHeight="1" x14ac:dyDescent="0.15">
      <c r="A28" s="235"/>
      <c r="B28" s="236"/>
      <c r="C28" s="236"/>
      <c r="D28" s="237"/>
      <c r="E28" s="235"/>
      <c r="F28" s="236"/>
      <c r="G28" s="236"/>
      <c r="H28" s="236"/>
      <c r="I28" s="237"/>
    </row>
    <row r="29" spans="1:9" ht="15" customHeight="1" x14ac:dyDescent="0.15">
      <c r="A29" s="235"/>
      <c r="B29" s="236"/>
      <c r="C29" s="236"/>
      <c r="D29" s="237"/>
      <c r="E29" s="235"/>
      <c r="F29" s="236"/>
      <c r="G29" s="236"/>
      <c r="H29" s="236"/>
      <c r="I29" s="237"/>
    </row>
    <row r="30" spans="1:9" ht="15" customHeight="1" x14ac:dyDescent="0.15">
      <c r="A30" s="235"/>
      <c r="B30" s="236"/>
      <c r="C30" s="236"/>
      <c r="D30" s="237"/>
      <c r="E30" s="235"/>
      <c r="F30" s="236"/>
      <c r="G30" s="236"/>
      <c r="H30" s="236"/>
      <c r="I30" s="237"/>
    </row>
    <row r="31" spans="1:9" ht="15" customHeight="1" x14ac:dyDescent="0.15">
      <c r="A31" s="235"/>
      <c r="B31" s="236"/>
      <c r="C31" s="236"/>
      <c r="D31" s="237"/>
      <c r="E31" s="235"/>
      <c r="F31" s="236"/>
      <c r="G31" s="236"/>
      <c r="H31" s="236"/>
      <c r="I31" s="237"/>
    </row>
    <row r="32" spans="1:9" ht="15" customHeight="1" x14ac:dyDescent="0.15">
      <c r="A32" s="238"/>
      <c r="B32" s="239"/>
      <c r="C32" s="239"/>
      <c r="D32" s="240"/>
      <c r="E32" s="238"/>
      <c r="F32" s="239"/>
      <c r="G32" s="239"/>
      <c r="H32" s="239"/>
      <c r="I32" s="240"/>
    </row>
    <row r="33" spans="1:9" ht="15" customHeight="1" x14ac:dyDescent="0.15">
      <c r="A33" s="229" t="s">
        <v>11</v>
      </c>
      <c r="B33" s="230"/>
      <c r="C33" s="230"/>
      <c r="D33" s="230"/>
      <c r="E33" s="230"/>
      <c r="F33" s="230"/>
      <c r="G33" s="230"/>
      <c r="H33" s="230"/>
      <c r="I33" s="231"/>
    </row>
    <row r="34" spans="1:9" ht="15" customHeight="1" x14ac:dyDescent="0.15">
      <c r="A34" s="223"/>
      <c r="B34" s="224"/>
      <c r="C34" s="224"/>
      <c r="D34" s="224"/>
      <c r="E34" s="224"/>
      <c r="F34" s="224"/>
      <c r="G34" s="224"/>
      <c r="H34" s="224"/>
      <c r="I34" s="225"/>
    </row>
    <row r="35" spans="1:9" ht="15" customHeight="1" x14ac:dyDescent="0.15">
      <c r="A35" s="223"/>
      <c r="B35" s="224"/>
      <c r="C35" s="224"/>
      <c r="D35" s="224"/>
      <c r="E35" s="224"/>
      <c r="F35" s="224"/>
      <c r="G35" s="224"/>
      <c r="H35" s="224"/>
      <c r="I35" s="225"/>
    </row>
    <row r="36" spans="1:9" ht="15" customHeight="1" x14ac:dyDescent="0.15">
      <c r="A36" s="223"/>
      <c r="B36" s="224"/>
      <c r="C36" s="224"/>
      <c r="D36" s="224"/>
      <c r="E36" s="224"/>
      <c r="F36" s="224"/>
      <c r="G36" s="224"/>
      <c r="H36" s="224"/>
      <c r="I36" s="225"/>
    </row>
    <row r="37" spans="1:9" ht="15" customHeight="1" x14ac:dyDescent="0.15">
      <c r="A37" s="223"/>
      <c r="B37" s="224"/>
      <c r="C37" s="224"/>
      <c r="D37" s="224"/>
      <c r="E37" s="224"/>
      <c r="F37" s="224"/>
      <c r="G37" s="224"/>
      <c r="H37" s="224"/>
      <c r="I37" s="225"/>
    </row>
    <row r="38" spans="1:9" ht="15" customHeight="1" x14ac:dyDescent="0.15">
      <c r="A38" s="223"/>
      <c r="B38" s="224"/>
      <c r="C38" s="224"/>
      <c r="D38" s="224"/>
      <c r="E38" s="224"/>
      <c r="F38" s="224"/>
      <c r="G38" s="224"/>
      <c r="H38" s="224"/>
      <c r="I38" s="225"/>
    </row>
    <row r="39" spans="1:9" x14ac:dyDescent="0.15">
      <c r="A39" s="223"/>
      <c r="B39" s="224"/>
      <c r="C39" s="224"/>
      <c r="D39" s="224"/>
      <c r="E39" s="224"/>
      <c r="F39" s="224"/>
      <c r="G39" s="224"/>
      <c r="H39" s="224"/>
      <c r="I39" s="225"/>
    </row>
    <row r="40" spans="1:9" x14ac:dyDescent="0.15">
      <c r="A40" s="223"/>
      <c r="B40" s="224"/>
      <c r="C40" s="224"/>
      <c r="D40" s="224"/>
      <c r="E40" s="224"/>
      <c r="F40" s="224"/>
      <c r="G40" s="224"/>
      <c r="H40" s="224"/>
      <c r="I40" s="225"/>
    </row>
    <row r="41" spans="1:9" x14ac:dyDescent="0.15">
      <c r="A41" s="223"/>
      <c r="B41" s="224"/>
      <c r="C41" s="224"/>
      <c r="D41" s="224"/>
      <c r="E41" s="224"/>
      <c r="F41" s="224"/>
      <c r="G41" s="224"/>
      <c r="H41" s="224"/>
      <c r="I41" s="225"/>
    </row>
    <row r="42" spans="1:9" x14ac:dyDescent="0.15">
      <c r="A42" s="223"/>
      <c r="B42" s="224"/>
      <c r="C42" s="224"/>
      <c r="D42" s="224"/>
      <c r="E42" s="224"/>
      <c r="F42" s="224"/>
      <c r="G42" s="224"/>
      <c r="H42" s="224"/>
      <c r="I42" s="225"/>
    </row>
    <row r="43" spans="1:9" x14ac:dyDescent="0.15">
      <c r="A43" s="226"/>
      <c r="B43" s="227"/>
      <c r="C43" s="227"/>
      <c r="D43" s="227"/>
      <c r="E43" s="227"/>
      <c r="F43" s="227"/>
      <c r="G43" s="227"/>
      <c r="H43" s="227"/>
      <c r="I43" s="228"/>
    </row>
  </sheetData>
  <mergeCells count="72">
    <mergeCell ref="E32:I32"/>
    <mergeCell ref="E27:I27"/>
    <mergeCell ref="E28:I28"/>
    <mergeCell ref="E29:I29"/>
    <mergeCell ref="E30:I30"/>
    <mergeCell ref="E31:I31"/>
    <mergeCell ref="A23:C23"/>
    <mergeCell ref="D23:F23"/>
    <mergeCell ref="G23:I23"/>
    <mergeCell ref="A24:I24"/>
    <mergeCell ref="A25:D25"/>
    <mergeCell ref="E25:I25"/>
    <mergeCell ref="A34:I43"/>
    <mergeCell ref="A33:I33"/>
    <mergeCell ref="A21:C21"/>
    <mergeCell ref="D21:F21"/>
    <mergeCell ref="G21:I21"/>
    <mergeCell ref="A22:C22"/>
    <mergeCell ref="D22:F22"/>
    <mergeCell ref="G22:I22"/>
    <mergeCell ref="A26:D26"/>
    <mergeCell ref="A27:D27"/>
    <mergeCell ref="A28:D28"/>
    <mergeCell ref="A29:D29"/>
    <mergeCell ref="A30:D30"/>
    <mergeCell ref="A31:D31"/>
    <mergeCell ref="A32:D32"/>
    <mergeCell ref="E26:I26"/>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11:C11"/>
    <mergeCell ref="D11:F11"/>
    <mergeCell ref="G11:I11"/>
    <mergeCell ref="A12:C12"/>
    <mergeCell ref="D12:F12"/>
    <mergeCell ref="G12:I12"/>
    <mergeCell ref="A8:I8"/>
    <mergeCell ref="A9:C9"/>
    <mergeCell ref="D9:F9"/>
    <mergeCell ref="G9:I9"/>
    <mergeCell ref="A10:C10"/>
    <mergeCell ref="D10:F10"/>
    <mergeCell ref="G10:I10"/>
    <mergeCell ref="A6:B7"/>
    <mergeCell ref="C6:I7"/>
    <mergeCell ref="C2:G2"/>
    <mergeCell ref="A4:B4"/>
    <mergeCell ref="C4:I4"/>
    <mergeCell ref="A5:B5"/>
    <mergeCell ref="C5:I5"/>
  </mergeCells>
  <phoneticPr fontId="3"/>
  <printOptions horizontalCentered="1"/>
  <pageMargins left="0.39370078740157483" right="0.39370078740157483" top="0.78740157480314965" bottom="0.78740157480314965" header="0" footer="0"/>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I43"/>
  <sheetViews>
    <sheetView showGridLines="0" zoomScaleNormal="100" zoomScaleSheetLayoutView="100" workbookViewId="0"/>
  </sheetViews>
  <sheetFormatPr defaultColWidth="9" defaultRowHeight="13.5" x14ac:dyDescent="0.15"/>
  <cols>
    <col min="1" max="9" width="9.625" style="24" customWidth="1"/>
    <col min="10" max="16384" width="9" style="24"/>
  </cols>
  <sheetData>
    <row r="1" spans="1:9" ht="17.25" x14ac:dyDescent="0.2">
      <c r="A1" s="23" t="s">
        <v>82</v>
      </c>
    </row>
    <row r="2" spans="1:9" ht="17.25" x14ac:dyDescent="0.2">
      <c r="A2" s="23"/>
      <c r="C2" s="203" t="s">
        <v>27</v>
      </c>
      <c r="D2" s="203"/>
      <c r="E2" s="203"/>
      <c r="F2" s="203"/>
      <c r="G2" s="203"/>
    </row>
    <row r="4" spans="1:9" ht="24.95" customHeight="1" x14ac:dyDescent="0.15">
      <c r="A4" s="204" t="s">
        <v>1</v>
      </c>
      <c r="B4" s="205"/>
      <c r="C4" s="206" t="str">
        <f>登録申請書!D24&amp;""</f>
        <v/>
      </c>
      <c r="D4" s="207"/>
      <c r="E4" s="207"/>
      <c r="F4" s="207"/>
      <c r="G4" s="207"/>
      <c r="H4" s="207"/>
      <c r="I4" s="208"/>
    </row>
    <row r="5" spans="1:9" ht="16.5" customHeight="1" x14ac:dyDescent="0.15">
      <c r="A5" s="209" t="s">
        <v>2</v>
      </c>
      <c r="B5" s="210"/>
      <c r="C5" s="211"/>
      <c r="D5" s="212"/>
      <c r="E5" s="212"/>
      <c r="F5" s="212"/>
      <c r="G5" s="212"/>
      <c r="H5" s="212"/>
      <c r="I5" s="213"/>
    </row>
    <row r="6" spans="1:9" ht="15" customHeight="1" x14ac:dyDescent="0.15">
      <c r="A6" s="193" t="s">
        <v>3</v>
      </c>
      <c r="B6" s="194"/>
      <c r="C6" s="197"/>
      <c r="D6" s="198"/>
      <c r="E6" s="198"/>
      <c r="F6" s="198"/>
      <c r="G6" s="198"/>
      <c r="H6" s="198"/>
      <c r="I6" s="199"/>
    </row>
    <row r="7" spans="1:9" ht="16.5" customHeight="1" x14ac:dyDescent="0.15">
      <c r="A7" s="195"/>
      <c r="B7" s="196"/>
      <c r="C7" s="200"/>
      <c r="D7" s="201"/>
      <c r="E7" s="201"/>
      <c r="F7" s="201"/>
      <c r="G7" s="201"/>
      <c r="H7" s="201"/>
      <c r="I7" s="202"/>
    </row>
    <row r="8" spans="1:9" ht="24.95" customHeight="1" x14ac:dyDescent="0.15">
      <c r="A8" s="214" t="s">
        <v>4</v>
      </c>
      <c r="B8" s="215"/>
      <c r="C8" s="215"/>
      <c r="D8" s="215"/>
      <c r="E8" s="215"/>
      <c r="F8" s="215"/>
      <c r="G8" s="215"/>
      <c r="H8" s="215"/>
      <c r="I8" s="216"/>
    </row>
    <row r="9" spans="1:9" ht="24.95" customHeight="1" x14ac:dyDescent="0.15">
      <c r="A9" s="214" t="s">
        <v>5</v>
      </c>
      <c r="B9" s="215"/>
      <c r="C9" s="216"/>
      <c r="D9" s="214" t="s">
        <v>6</v>
      </c>
      <c r="E9" s="215"/>
      <c r="F9" s="216"/>
      <c r="G9" s="215" t="s">
        <v>7</v>
      </c>
      <c r="H9" s="215"/>
      <c r="I9" s="216"/>
    </row>
    <row r="10" spans="1:9" ht="20.100000000000001" customHeight="1" x14ac:dyDescent="0.15">
      <c r="A10" s="241"/>
      <c r="B10" s="242"/>
      <c r="C10" s="243"/>
      <c r="D10" s="241"/>
      <c r="E10" s="242"/>
      <c r="F10" s="243"/>
      <c r="G10" s="242"/>
      <c r="H10" s="242"/>
      <c r="I10" s="243"/>
    </row>
    <row r="11" spans="1:9" ht="20.100000000000001" customHeight="1" x14ac:dyDescent="0.15">
      <c r="A11" s="244"/>
      <c r="B11" s="245"/>
      <c r="C11" s="246"/>
      <c r="D11" s="244"/>
      <c r="E11" s="245"/>
      <c r="F11" s="246"/>
      <c r="G11" s="245"/>
      <c r="H11" s="245"/>
      <c r="I11" s="246"/>
    </row>
    <row r="12" spans="1:9" ht="20.100000000000001" customHeight="1" x14ac:dyDescent="0.15">
      <c r="A12" s="247"/>
      <c r="B12" s="248"/>
      <c r="C12" s="249"/>
      <c r="D12" s="247"/>
      <c r="E12" s="248"/>
      <c r="F12" s="249"/>
      <c r="G12" s="248"/>
      <c r="H12" s="248"/>
      <c r="I12" s="249"/>
    </row>
    <row r="13" spans="1:9" ht="20.100000000000001" customHeight="1" x14ac:dyDescent="0.15">
      <c r="A13" s="250"/>
      <c r="B13" s="251"/>
      <c r="C13" s="252"/>
      <c r="D13" s="250"/>
      <c r="E13" s="251"/>
      <c r="F13" s="252"/>
      <c r="G13" s="251"/>
      <c r="H13" s="251"/>
      <c r="I13" s="252"/>
    </row>
    <row r="14" spans="1:9" ht="20.100000000000001" customHeight="1" x14ac:dyDescent="0.15">
      <c r="A14" s="250"/>
      <c r="B14" s="251"/>
      <c r="C14" s="252"/>
      <c r="D14" s="250"/>
      <c r="E14" s="251"/>
      <c r="F14" s="252"/>
      <c r="G14" s="251"/>
      <c r="H14" s="251"/>
      <c r="I14" s="252"/>
    </row>
    <row r="15" spans="1:9" ht="20.100000000000001" customHeight="1" x14ac:dyDescent="0.15">
      <c r="A15" s="250"/>
      <c r="B15" s="251"/>
      <c r="C15" s="252"/>
      <c r="D15" s="250"/>
      <c r="E15" s="251"/>
      <c r="F15" s="252"/>
      <c r="G15" s="251"/>
      <c r="H15" s="251"/>
      <c r="I15" s="252"/>
    </row>
    <row r="16" spans="1:9" ht="20.100000000000001" customHeight="1" x14ac:dyDescent="0.15">
      <c r="A16" s="250"/>
      <c r="B16" s="251"/>
      <c r="C16" s="252"/>
      <c r="D16" s="250"/>
      <c r="E16" s="251"/>
      <c r="F16" s="252"/>
      <c r="G16" s="251"/>
      <c r="H16" s="251"/>
      <c r="I16" s="252"/>
    </row>
    <row r="17" spans="1:9" ht="20.100000000000001" customHeight="1" x14ac:dyDescent="0.15">
      <c r="A17" s="250"/>
      <c r="B17" s="251"/>
      <c r="C17" s="252"/>
      <c r="D17" s="250"/>
      <c r="E17" s="251"/>
      <c r="F17" s="252"/>
      <c r="G17" s="251"/>
      <c r="H17" s="251"/>
      <c r="I17" s="252"/>
    </row>
    <row r="18" spans="1:9" ht="20.100000000000001" customHeight="1" x14ac:dyDescent="0.15">
      <c r="A18" s="250"/>
      <c r="B18" s="251"/>
      <c r="C18" s="252"/>
      <c r="D18" s="250"/>
      <c r="E18" s="251"/>
      <c r="F18" s="252"/>
      <c r="G18" s="251"/>
      <c r="H18" s="251"/>
      <c r="I18" s="252"/>
    </row>
    <row r="19" spans="1:9" ht="20.100000000000001" customHeight="1" x14ac:dyDescent="0.15">
      <c r="A19" s="250"/>
      <c r="B19" s="251"/>
      <c r="C19" s="252"/>
      <c r="D19" s="250"/>
      <c r="E19" s="251"/>
      <c r="F19" s="252"/>
      <c r="G19" s="251"/>
      <c r="H19" s="251"/>
      <c r="I19" s="252"/>
    </row>
    <row r="20" spans="1:9" ht="20.100000000000001" customHeight="1" x14ac:dyDescent="0.15">
      <c r="A20" s="250"/>
      <c r="B20" s="251"/>
      <c r="C20" s="252"/>
      <c r="D20" s="250"/>
      <c r="E20" s="251"/>
      <c r="F20" s="252"/>
      <c r="G20" s="251"/>
      <c r="H20" s="251"/>
      <c r="I20" s="252"/>
    </row>
    <row r="21" spans="1:9" ht="20.100000000000001" customHeight="1" x14ac:dyDescent="0.15">
      <c r="A21" s="250"/>
      <c r="B21" s="251"/>
      <c r="C21" s="252"/>
      <c r="D21" s="250"/>
      <c r="E21" s="251"/>
      <c r="F21" s="252"/>
      <c r="G21" s="251"/>
      <c r="H21" s="251"/>
      <c r="I21" s="252"/>
    </row>
    <row r="22" spans="1:9" ht="20.100000000000001" customHeight="1" x14ac:dyDescent="0.15">
      <c r="A22" s="250"/>
      <c r="B22" s="251"/>
      <c r="C22" s="252"/>
      <c r="D22" s="250"/>
      <c r="E22" s="251"/>
      <c r="F22" s="252"/>
      <c r="G22" s="251"/>
      <c r="H22" s="251"/>
      <c r="I22" s="252"/>
    </row>
    <row r="23" spans="1:9" ht="20.100000000000001" customHeight="1" x14ac:dyDescent="0.15">
      <c r="A23" s="253"/>
      <c r="B23" s="254"/>
      <c r="C23" s="255"/>
      <c r="D23" s="253"/>
      <c r="E23" s="254"/>
      <c r="F23" s="255"/>
      <c r="G23" s="253"/>
      <c r="H23" s="254"/>
      <c r="I23" s="255"/>
    </row>
    <row r="24" spans="1:9" ht="24.95" customHeight="1" x14ac:dyDescent="0.15">
      <c r="A24" s="214" t="s">
        <v>8</v>
      </c>
      <c r="B24" s="215"/>
      <c r="C24" s="215"/>
      <c r="D24" s="215"/>
      <c r="E24" s="215"/>
      <c r="F24" s="215"/>
      <c r="G24" s="215"/>
      <c r="H24" s="215"/>
      <c r="I24" s="216"/>
    </row>
    <row r="25" spans="1:9" ht="24.95" customHeight="1" x14ac:dyDescent="0.15">
      <c r="A25" s="214" t="s">
        <v>9</v>
      </c>
      <c r="B25" s="215"/>
      <c r="C25" s="215"/>
      <c r="D25" s="216"/>
      <c r="E25" s="214" t="s">
        <v>10</v>
      </c>
      <c r="F25" s="215"/>
      <c r="G25" s="215"/>
      <c r="H25" s="215"/>
      <c r="I25" s="216"/>
    </row>
    <row r="26" spans="1:9" ht="15" customHeight="1" x14ac:dyDescent="0.15">
      <c r="A26" s="232"/>
      <c r="B26" s="233"/>
      <c r="C26" s="233"/>
      <c r="D26" s="234"/>
      <c r="E26" s="232"/>
      <c r="F26" s="233"/>
      <c r="G26" s="233"/>
      <c r="H26" s="233"/>
      <c r="I26" s="234"/>
    </row>
    <row r="27" spans="1:9" ht="15" customHeight="1" x14ac:dyDescent="0.15">
      <c r="A27" s="235"/>
      <c r="B27" s="236"/>
      <c r="C27" s="236"/>
      <c r="D27" s="237"/>
      <c r="E27" s="235"/>
      <c r="F27" s="236"/>
      <c r="G27" s="236"/>
      <c r="H27" s="236"/>
      <c r="I27" s="237"/>
    </row>
    <row r="28" spans="1:9" ht="15" customHeight="1" x14ac:dyDescent="0.15">
      <c r="A28" s="235"/>
      <c r="B28" s="236"/>
      <c r="C28" s="236"/>
      <c r="D28" s="237"/>
      <c r="E28" s="235"/>
      <c r="F28" s="236"/>
      <c r="G28" s="236"/>
      <c r="H28" s="236"/>
      <c r="I28" s="237"/>
    </row>
    <row r="29" spans="1:9" ht="15" customHeight="1" x14ac:dyDescent="0.15">
      <c r="A29" s="235"/>
      <c r="B29" s="236"/>
      <c r="C29" s="236"/>
      <c r="D29" s="237"/>
      <c r="E29" s="235"/>
      <c r="F29" s="236"/>
      <c r="G29" s="236"/>
      <c r="H29" s="236"/>
      <c r="I29" s="237"/>
    </row>
    <row r="30" spans="1:9" ht="15" customHeight="1" x14ac:dyDescent="0.15">
      <c r="A30" s="235"/>
      <c r="B30" s="236"/>
      <c r="C30" s="236"/>
      <c r="D30" s="237"/>
      <c r="E30" s="235"/>
      <c r="F30" s="236"/>
      <c r="G30" s="236"/>
      <c r="H30" s="236"/>
      <c r="I30" s="237"/>
    </row>
    <row r="31" spans="1:9" ht="15" customHeight="1" x14ac:dyDescent="0.15">
      <c r="A31" s="235"/>
      <c r="B31" s="236"/>
      <c r="C31" s="236"/>
      <c r="D31" s="237"/>
      <c r="E31" s="235"/>
      <c r="F31" s="236"/>
      <c r="G31" s="236"/>
      <c r="H31" s="236"/>
      <c r="I31" s="237"/>
    </row>
    <row r="32" spans="1:9" ht="15" customHeight="1" x14ac:dyDescent="0.15">
      <c r="A32" s="238"/>
      <c r="B32" s="239"/>
      <c r="C32" s="239"/>
      <c r="D32" s="240"/>
      <c r="E32" s="238"/>
      <c r="F32" s="239"/>
      <c r="G32" s="239"/>
      <c r="H32" s="239"/>
      <c r="I32" s="240"/>
    </row>
    <row r="33" spans="1:9" ht="15" customHeight="1" x14ac:dyDescent="0.15">
      <c r="A33" s="229" t="s">
        <v>11</v>
      </c>
      <c r="B33" s="230"/>
      <c r="C33" s="230"/>
      <c r="D33" s="230"/>
      <c r="E33" s="230"/>
      <c r="F33" s="230"/>
      <c r="G33" s="230"/>
      <c r="H33" s="230"/>
      <c r="I33" s="231"/>
    </row>
    <row r="34" spans="1:9" ht="15" customHeight="1" x14ac:dyDescent="0.15">
      <c r="A34" s="223"/>
      <c r="B34" s="224"/>
      <c r="C34" s="224"/>
      <c r="D34" s="224"/>
      <c r="E34" s="224"/>
      <c r="F34" s="224"/>
      <c r="G34" s="224"/>
      <c r="H34" s="224"/>
      <c r="I34" s="225"/>
    </row>
    <row r="35" spans="1:9" ht="15" customHeight="1" x14ac:dyDescent="0.15">
      <c r="A35" s="223"/>
      <c r="B35" s="224"/>
      <c r="C35" s="224"/>
      <c r="D35" s="224"/>
      <c r="E35" s="224"/>
      <c r="F35" s="224"/>
      <c r="G35" s="224"/>
      <c r="H35" s="224"/>
      <c r="I35" s="225"/>
    </row>
    <row r="36" spans="1:9" ht="15" customHeight="1" x14ac:dyDescent="0.15">
      <c r="A36" s="223"/>
      <c r="B36" s="224"/>
      <c r="C36" s="224"/>
      <c r="D36" s="224"/>
      <c r="E36" s="224"/>
      <c r="F36" s="224"/>
      <c r="G36" s="224"/>
      <c r="H36" s="224"/>
      <c r="I36" s="225"/>
    </row>
    <row r="37" spans="1:9" ht="15" customHeight="1" x14ac:dyDescent="0.15">
      <c r="A37" s="223"/>
      <c r="B37" s="224"/>
      <c r="C37" s="224"/>
      <c r="D37" s="224"/>
      <c r="E37" s="224"/>
      <c r="F37" s="224"/>
      <c r="G37" s="224"/>
      <c r="H37" s="224"/>
      <c r="I37" s="225"/>
    </row>
    <row r="38" spans="1:9" ht="15" customHeight="1" x14ac:dyDescent="0.15">
      <c r="A38" s="223"/>
      <c r="B38" s="224"/>
      <c r="C38" s="224"/>
      <c r="D38" s="224"/>
      <c r="E38" s="224"/>
      <c r="F38" s="224"/>
      <c r="G38" s="224"/>
      <c r="H38" s="224"/>
      <c r="I38" s="225"/>
    </row>
    <row r="39" spans="1:9" x14ac:dyDescent="0.15">
      <c r="A39" s="223"/>
      <c r="B39" s="224"/>
      <c r="C39" s="224"/>
      <c r="D39" s="224"/>
      <c r="E39" s="224"/>
      <c r="F39" s="224"/>
      <c r="G39" s="224"/>
      <c r="H39" s="224"/>
      <c r="I39" s="225"/>
    </row>
    <row r="40" spans="1:9" x14ac:dyDescent="0.15">
      <c r="A40" s="223"/>
      <c r="B40" s="224"/>
      <c r="C40" s="224"/>
      <c r="D40" s="224"/>
      <c r="E40" s="224"/>
      <c r="F40" s="224"/>
      <c r="G40" s="224"/>
      <c r="H40" s="224"/>
      <c r="I40" s="225"/>
    </row>
    <row r="41" spans="1:9" x14ac:dyDescent="0.15">
      <c r="A41" s="223"/>
      <c r="B41" s="224"/>
      <c r="C41" s="224"/>
      <c r="D41" s="224"/>
      <c r="E41" s="224"/>
      <c r="F41" s="224"/>
      <c r="G41" s="224"/>
      <c r="H41" s="224"/>
      <c r="I41" s="225"/>
    </row>
    <row r="42" spans="1:9" x14ac:dyDescent="0.15">
      <c r="A42" s="223"/>
      <c r="B42" s="224"/>
      <c r="C42" s="224"/>
      <c r="D42" s="224"/>
      <c r="E42" s="224"/>
      <c r="F42" s="224"/>
      <c r="G42" s="224"/>
      <c r="H42" s="224"/>
      <c r="I42" s="225"/>
    </row>
    <row r="43" spans="1:9" x14ac:dyDescent="0.15">
      <c r="A43" s="226"/>
      <c r="B43" s="227"/>
      <c r="C43" s="227"/>
      <c r="D43" s="227"/>
      <c r="E43" s="227"/>
      <c r="F43" s="227"/>
      <c r="G43" s="227"/>
      <c r="H43" s="227"/>
      <c r="I43" s="228"/>
    </row>
  </sheetData>
  <mergeCells count="72">
    <mergeCell ref="E32:I32"/>
    <mergeCell ref="E27:I27"/>
    <mergeCell ref="E28:I28"/>
    <mergeCell ref="E29:I29"/>
    <mergeCell ref="E30:I30"/>
    <mergeCell ref="E31:I31"/>
    <mergeCell ref="A23:C23"/>
    <mergeCell ref="D23:F23"/>
    <mergeCell ref="G23:I23"/>
    <mergeCell ref="A24:I24"/>
    <mergeCell ref="A25:D25"/>
    <mergeCell ref="E25:I25"/>
    <mergeCell ref="A34:I43"/>
    <mergeCell ref="A33:I33"/>
    <mergeCell ref="A21:C21"/>
    <mergeCell ref="D21:F21"/>
    <mergeCell ref="G21:I21"/>
    <mergeCell ref="A22:C22"/>
    <mergeCell ref="D22:F22"/>
    <mergeCell ref="G22:I22"/>
    <mergeCell ref="A26:D26"/>
    <mergeCell ref="A27:D27"/>
    <mergeCell ref="A28:D28"/>
    <mergeCell ref="A29:D29"/>
    <mergeCell ref="A30:D30"/>
    <mergeCell ref="A31:D31"/>
    <mergeCell ref="A32:D32"/>
    <mergeCell ref="E26:I26"/>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11:C11"/>
    <mergeCell ref="D11:F11"/>
    <mergeCell ref="G11:I11"/>
    <mergeCell ref="A12:C12"/>
    <mergeCell ref="D12:F12"/>
    <mergeCell ref="G12:I12"/>
    <mergeCell ref="A8:I8"/>
    <mergeCell ref="A9:C9"/>
    <mergeCell ref="D9:F9"/>
    <mergeCell ref="G9:I9"/>
    <mergeCell ref="A10:C10"/>
    <mergeCell ref="D10:F10"/>
    <mergeCell ref="G10:I10"/>
    <mergeCell ref="A6:B7"/>
    <mergeCell ref="C6:I7"/>
    <mergeCell ref="C2:G2"/>
    <mergeCell ref="A4:B4"/>
    <mergeCell ref="C4:I4"/>
    <mergeCell ref="A5:B5"/>
    <mergeCell ref="C5:I5"/>
  </mergeCells>
  <phoneticPr fontId="3"/>
  <printOptions horizontalCentered="1"/>
  <pageMargins left="0.39370078740157483" right="0.39370078740157483" top="0.78740157480314965" bottom="0.78740157480314965" header="0" footer="0"/>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4693-A579-494A-910F-D5414AD5BE03}">
  <sheetPr>
    <pageSetUpPr fitToPage="1"/>
  </sheetPr>
  <dimension ref="A1:B20"/>
  <sheetViews>
    <sheetView tabSelected="1" view="pageBreakPreview" zoomScaleNormal="100" zoomScaleSheetLayoutView="100" workbookViewId="0"/>
  </sheetViews>
  <sheetFormatPr defaultRowHeight="19.5" customHeight="1" x14ac:dyDescent="0.15"/>
  <cols>
    <col min="1" max="1" width="36.625" style="44" customWidth="1"/>
    <col min="2" max="2" width="54.625" style="44" customWidth="1"/>
    <col min="3" max="250" width="9" style="44"/>
    <col min="251" max="251" width="11.375" style="44" customWidth="1"/>
    <col min="252" max="506" width="9" style="44"/>
    <col min="507" max="507" width="11.375" style="44" customWidth="1"/>
    <col min="508" max="762" width="9" style="44"/>
    <col min="763" max="763" width="11.375" style="44" customWidth="1"/>
    <col min="764" max="1018" width="9" style="44"/>
    <col min="1019" max="1019" width="11.375" style="44" customWidth="1"/>
    <col min="1020" max="1274" width="9" style="44"/>
    <col min="1275" max="1275" width="11.375" style="44" customWidth="1"/>
    <col min="1276" max="1530" width="9" style="44"/>
    <col min="1531" max="1531" width="11.375" style="44" customWidth="1"/>
    <col min="1532" max="1786" width="9" style="44"/>
    <col min="1787" max="1787" width="11.375" style="44" customWidth="1"/>
    <col min="1788" max="2042" width="9" style="44"/>
    <col min="2043" max="2043" width="11.375" style="44" customWidth="1"/>
    <col min="2044" max="2298" width="9" style="44"/>
    <col min="2299" max="2299" width="11.375" style="44" customWidth="1"/>
    <col min="2300" max="2554" width="9" style="44"/>
    <col min="2555" max="2555" width="11.375" style="44" customWidth="1"/>
    <col min="2556" max="2810" width="9" style="44"/>
    <col min="2811" max="2811" width="11.375" style="44" customWidth="1"/>
    <col min="2812" max="3066" width="9" style="44"/>
    <col min="3067" max="3067" width="11.375" style="44" customWidth="1"/>
    <col min="3068" max="3322" width="9" style="44"/>
    <col min="3323" max="3323" width="11.375" style="44" customWidth="1"/>
    <col min="3324" max="3578" width="9" style="44"/>
    <col min="3579" max="3579" width="11.375" style="44" customWidth="1"/>
    <col min="3580" max="3834" width="9" style="44"/>
    <col min="3835" max="3835" width="11.375" style="44" customWidth="1"/>
    <col min="3836" max="4090" width="9" style="44"/>
    <col min="4091" max="4091" width="11.375" style="44" customWidth="1"/>
    <col min="4092" max="4346" width="9" style="44"/>
    <col min="4347" max="4347" width="11.375" style="44" customWidth="1"/>
    <col min="4348" max="4602" width="9" style="44"/>
    <col min="4603" max="4603" width="11.375" style="44" customWidth="1"/>
    <col min="4604" max="4858" width="9" style="44"/>
    <col min="4859" max="4859" width="11.375" style="44" customWidth="1"/>
    <col min="4860" max="5114" width="9" style="44"/>
    <col min="5115" max="5115" width="11.375" style="44" customWidth="1"/>
    <col min="5116" max="5370" width="9" style="44"/>
    <col min="5371" max="5371" width="11.375" style="44" customWidth="1"/>
    <col min="5372" max="5626" width="9" style="44"/>
    <col min="5627" max="5627" width="11.375" style="44" customWidth="1"/>
    <col min="5628" max="5882" width="9" style="44"/>
    <col min="5883" max="5883" width="11.375" style="44" customWidth="1"/>
    <col min="5884" max="6138" width="9" style="44"/>
    <col min="6139" max="6139" width="11.375" style="44" customWidth="1"/>
    <col min="6140" max="6394" width="9" style="44"/>
    <col min="6395" max="6395" width="11.375" style="44" customWidth="1"/>
    <col min="6396" max="6650" width="9" style="44"/>
    <col min="6651" max="6651" width="11.375" style="44" customWidth="1"/>
    <col min="6652" max="6906" width="9" style="44"/>
    <col min="6907" max="6907" width="11.375" style="44" customWidth="1"/>
    <col min="6908" max="7162" width="9" style="44"/>
    <col min="7163" max="7163" width="11.375" style="44" customWidth="1"/>
    <col min="7164" max="7418" width="9" style="44"/>
    <col min="7419" max="7419" width="11.375" style="44" customWidth="1"/>
    <col min="7420" max="7674" width="9" style="44"/>
    <col min="7675" max="7675" width="11.375" style="44" customWidth="1"/>
    <col min="7676" max="7930" width="9" style="44"/>
    <col min="7931" max="7931" width="11.375" style="44" customWidth="1"/>
    <col min="7932" max="8186" width="9" style="44"/>
    <col min="8187" max="8187" width="11.375" style="44" customWidth="1"/>
    <col min="8188" max="8442" width="9" style="44"/>
    <col min="8443" max="8443" width="11.375" style="44" customWidth="1"/>
    <col min="8444" max="8698" width="9" style="44"/>
    <col min="8699" max="8699" width="11.375" style="44" customWidth="1"/>
    <col min="8700" max="8954" width="9" style="44"/>
    <col min="8955" max="8955" width="11.375" style="44" customWidth="1"/>
    <col min="8956" max="9210" width="9" style="44"/>
    <col min="9211" max="9211" width="11.375" style="44" customWidth="1"/>
    <col min="9212" max="9466" width="9" style="44"/>
    <col min="9467" max="9467" width="11.375" style="44" customWidth="1"/>
    <col min="9468" max="9722" width="9" style="44"/>
    <col min="9723" max="9723" width="11.375" style="44" customWidth="1"/>
    <col min="9724" max="9978" width="9" style="44"/>
    <col min="9979" max="9979" width="11.375" style="44" customWidth="1"/>
    <col min="9980" max="10234" width="9" style="44"/>
    <col min="10235" max="10235" width="11.375" style="44" customWidth="1"/>
    <col min="10236" max="10490" width="9" style="44"/>
    <col min="10491" max="10491" width="11.375" style="44" customWidth="1"/>
    <col min="10492" max="10746" width="9" style="44"/>
    <col min="10747" max="10747" width="11.375" style="44" customWidth="1"/>
    <col min="10748" max="11002" width="9" style="44"/>
    <col min="11003" max="11003" width="11.375" style="44" customWidth="1"/>
    <col min="11004" max="11258" width="9" style="44"/>
    <col min="11259" max="11259" width="11.375" style="44" customWidth="1"/>
    <col min="11260" max="11514" width="9" style="44"/>
    <col min="11515" max="11515" width="11.375" style="44" customWidth="1"/>
    <col min="11516" max="11770" width="9" style="44"/>
    <col min="11771" max="11771" width="11.375" style="44" customWidth="1"/>
    <col min="11772" max="12026" width="9" style="44"/>
    <col min="12027" max="12027" width="11.375" style="44" customWidth="1"/>
    <col min="12028" max="12282" width="9" style="44"/>
    <col min="12283" max="12283" width="11.375" style="44" customWidth="1"/>
    <col min="12284" max="12538" width="9" style="44"/>
    <col min="12539" max="12539" width="11.375" style="44" customWidth="1"/>
    <col min="12540" max="12794" width="9" style="44"/>
    <col min="12795" max="12795" width="11.375" style="44" customWidth="1"/>
    <col min="12796" max="13050" width="9" style="44"/>
    <col min="13051" max="13051" width="11.375" style="44" customWidth="1"/>
    <col min="13052" max="13306" width="9" style="44"/>
    <col min="13307" max="13307" width="11.375" style="44" customWidth="1"/>
    <col min="13308" max="13562" width="9" style="44"/>
    <col min="13563" max="13563" width="11.375" style="44" customWidth="1"/>
    <col min="13564" max="13818" width="9" style="44"/>
    <col min="13819" max="13819" width="11.375" style="44" customWidth="1"/>
    <col min="13820" max="14074" width="9" style="44"/>
    <col min="14075" max="14075" width="11.375" style="44" customWidth="1"/>
    <col min="14076" max="14330" width="9" style="44"/>
    <col min="14331" max="14331" width="11.375" style="44" customWidth="1"/>
    <col min="14332" max="14586" width="9" style="44"/>
    <col min="14587" max="14587" width="11.375" style="44" customWidth="1"/>
    <col min="14588" max="14842" width="9" style="44"/>
    <col min="14843" max="14843" width="11.375" style="44" customWidth="1"/>
    <col min="14844" max="15098" width="9" style="44"/>
    <col min="15099" max="15099" width="11.375" style="44" customWidth="1"/>
    <col min="15100" max="15354" width="9" style="44"/>
    <col min="15355" max="15355" width="11.375" style="44" customWidth="1"/>
    <col min="15356" max="15610" width="9" style="44"/>
    <col min="15611" max="15611" width="11.375" style="44" customWidth="1"/>
    <col min="15612" max="15866" width="9" style="44"/>
    <col min="15867" max="15867" width="11.375" style="44" customWidth="1"/>
    <col min="15868" max="16122" width="9" style="44"/>
    <col min="16123" max="16123" width="11.375" style="44" customWidth="1"/>
    <col min="16124" max="16384" width="9" style="44"/>
  </cols>
  <sheetData>
    <row r="1" spans="1:2" ht="17.25" x14ac:dyDescent="0.2">
      <c r="A1" s="42" t="s">
        <v>100</v>
      </c>
      <c r="B1" s="43"/>
    </row>
    <row r="2" spans="1:2" ht="17.25" x14ac:dyDescent="0.2">
      <c r="A2" s="45"/>
      <c r="B2" s="43"/>
    </row>
    <row r="3" spans="1:2" ht="14.25" x14ac:dyDescent="0.15">
      <c r="A3" s="258" t="s">
        <v>96</v>
      </c>
      <c r="B3" s="258"/>
    </row>
    <row r="4" spans="1:2" ht="14.25" x14ac:dyDescent="0.15">
      <c r="A4" s="43"/>
      <c r="B4" s="46"/>
    </row>
    <row r="5" spans="1:2" ht="20.100000000000001" customHeight="1" x14ac:dyDescent="0.15">
      <c r="A5" s="47" t="s">
        <v>25</v>
      </c>
      <c r="B5" s="55"/>
    </row>
    <row r="6" spans="1:2" ht="20.100000000000001" customHeight="1" x14ac:dyDescent="0.15">
      <c r="A6" s="48" t="s">
        <v>97</v>
      </c>
      <c r="B6" s="55"/>
    </row>
    <row r="7" spans="1:2" ht="13.5" x14ac:dyDescent="0.15">
      <c r="A7" s="43"/>
      <c r="B7" s="43"/>
    </row>
    <row r="8" spans="1:2" ht="18" customHeight="1" x14ac:dyDescent="0.15">
      <c r="A8" s="259" t="s">
        <v>12</v>
      </c>
      <c r="B8" s="260"/>
    </row>
    <row r="9" spans="1:2" ht="13.5" x14ac:dyDescent="0.15">
      <c r="A9" s="49" t="s">
        <v>98</v>
      </c>
      <c r="B9" s="50"/>
    </row>
    <row r="10" spans="1:2" ht="108" customHeight="1" x14ac:dyDescent="0.15">
      <c r="A10" s="261" t="s">
        <v>99</v>
      </c>
      <c r="B10" s="262"/>
    </row>
    <row r="11" spans="1:2" ht="13.5" x14ac:dyDescent="0.15">
      <c r="A11" s="49" t="s">
        <v>13</v>
      </c>
      <c r="B11" s="50"/>
    </row>
    <row r="12" spans="1:2" ht="108" customHeight="1" x14ac:dyDescent="0.15">
      <c r="A12" s="263"/>
      <c r="B12" s="262"/>
    </row>
    <row r="13" spans="1:2" ht="13.5" x14ac:dyDescent="0.15">
      <c r="A13" s="49" t="s">
        <v>14</v>
      </c>
      <c r="B13" s="50"/>
    </row>
    <row r="14" spans="1:2" ht="108" customHeight="1" x14ac:dyDescent="0.15">
      <c r="A14" s="263"/>
      <c r="B14" s="262"/>
    </row>
    <row r="15" spans="1:2" ht="13.5" x14ac:dyDescent="0.15">
      <c r="A15" s="49" t="s">
        <v>15</v>
      </c>
      <c r="B15" s="50"/>
    </row>
    <row r="16" spans="1:2" ht="13.5" x14ac:dyDescent="0.15">
      <c r="A16" s="53"/>
      <c r="B16" s="54"/>
    </row>
    <row r="17" spans="1:2" ht="108" customHeight="1" x14ac:dyDescent="0.15">
      <c r="A17" s="256" t="s">
        <v>203</v>
      </c>
      <c r="B17" s="257"/>
    </row>
    <row r="18" spans="1:2" ht="13.5" x14ac:dyDescent="0.15">
      <c r="A18" s="51"/>
      <c r="B18" s="52"/>
    </row>
    <row r="19" spans="1:2" ht="19.5" customHeight="1" x14ac:dyDescent="0.15">
      <c r="A19" s="43" t="s">
        <v>201</v>
      </c>
    </row>
    <row r="20" spans="1:2" ht="19.5" customHeight="1" x14ac:dyDescent="0.15">
      <c r="A20" s="43" t="s">
        <v>202</v>
      </c>
    </row>
  </sheetData>
  <mergeCells count="6">
    <mergeCell ref="A17:B17"/>
    <mergeCell ref="A3:B3"/>
    <mergeCell ref="A8:B8"/>
    <mergeCell ref="A10:B10"/>
    <mergeCell ref="A12:B12"/>
    <mergeCell ref="A14:B14"/>
  </mergeCells>
  <phoneticPr fontId="3"/>
  <printOptions horizontalCentered="1"/>
  <pageMargins left="0.39370078740157483" right="0.39370078740157483" top="0.59055118110236227" bottom="0.3937007874015748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D689C-C287-4D67-A4B8-EFE4AAD77111}">
  <dimension ref="A1:AN89"/>
  <sheetViews>
    <sheetView showGridLines="0" view="pageBreakPreview" zoomScaleNormal="100" zoomScaleSheetLayoutView="100" workbookViewId="0">
      <selection activeCell="U50" sqref="U50:Z50"/>
    </sheetView>
  </sheetViews>
  <sheetFormatPr defaultColWidth="8.25" defaultRowHeight="21" customHeight="1" x14ac:dyDescent="0.15"/>
  <cols>
    <col min="1" max="1" width="2.625" style="1" customWidth="1"/>
    <col min="2" max="2" width="15" style="2"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15">
      <c r="A1" s="56" t="s">
        <v>16</v>
      </c>
      <c r="C1" s="57"/>
      <c r="D1" s="57"/>
      <c r="E1" s="57"/>
      <c r="F1" s="57"/>
      <c r="G1" s="57"/>
      <c r="H1" s="57"/>
      <c r="I1" s="57"/>
      <c r="J1" s="57"/>
      <c r="K1" s="57"/>
      <c r="L1" s="57"/>
      <c r="M1" s="57"/>
      <c r="N1" s="57"/>
      <c r="O1" s="57"/>
      <c r="P1" s="57"/>
      <c r="Q1" s="57"/>
      <c r="R1" s="57"/>
      <c r="S1" s="57"/>
      <c r="T1" s="57"/>
      <c r="U1" s="57"/>
      <c r="V1" s="57"/>
      <c r="W1" s="57"/>
      <c r="X1" s="41"/>
      <c r="Y1" s="41"/>
      <c r="Z1" s="58"/>
      <c r="AA1" s="58"/>
      <c r="AB1" s="58"/>
      <c r="AC1" s="58"/>
      <c r="AD1" s="59"/>
      <c r="AE1" s="59"/>
      <c r="AF1" s="59"/>
      <c r="AG1" s="59"/>
      <c r="AH1" s="59"/>
      <c r="AI1" s="60" t="s">
        <v>101</v>
      </c>
      <c r="AJ1" s="60"/>
      <c r="AK1" s="321"/>
      <c r="AL1" s="321"/>
      <c r="AM1" s="321"/>
      <c r="AN1" s="321"/>
    </row>
    <row r="2" spans="1:40" ht="18" customHeight="1" x14ac:dyDescent="0.15">
      <c r="A2" s="58"/>
      <c r="B2" s="61"/>
      <c r="C2" s="61"/>
      <c r="D2" s="61"/>
      <c r="E2" s="61"/>
      <c r="F2" s="61"/>
      <c r="G2" s="61"/>
      <c r="H2" s="61"/>
      <c r="I2" s="61"/>
      <c r="J2" s="61"/>
      <c r="K2" s="61"/>
      <c r="L2" s="61"/>
      <c r="M2" s="322"/>
      <c r="N2" s="322"/>
      <c r="O2" s="322"/>
      <c r="P2" s="322"/>
      <c r="Q2" s="323" t="s">
        <v>102</v>
      </c>
      <c r="R2" s="323"/>
      <c r="S2" s="322"/>
      <c r="T2" s="322"/>
      <c r="U2" s="323" t="s">
        <v>21</v>
      </c>
      <c r="V2" s="323"/>
      <c r="W2" s="61"/>
      <c r="X2" s="61"/>
      <c r="Y2" s="61"/>
      <c r="Z2" s="58"/>
      <c r="AA2" s="58"/>
      <c r="AC2" s="60"/>
      <c r="AD2" s="61"/>
      <c r="AE2" s="61"/>
      <c r="AF2" s="61"/>
      <c r="AG2" s="61"/>
      <c r="AH2" s="61"/>
      <c r="AI2" s="60" t="s">
        <v>103</v>
      </c>
      <c r="AJ2" s="60"/>
      <c r="AK2" s="324"/>
      <c r="AL2" s="324"/>
      <c r="AM2" s="324"/>
      <c r="AN2" s="324"/>
    </row>
    <row r="3" spans="1:40" ht="18" customHeight="1" x14ac:dyDescent="0.15">
      <c r="A3" s="62"/>
      <c r="B3" s="62"/>
      <c r="C3" s="62"/>
      <c r="D3" s="62"/>
      <c r="E3" s="62"/>
      <c r="F3" s="62"/>
      <c r="G3" s="62"/>
      <c r="H3" s="62"/>
      <c r="I3" s="62"/>
      <c r="J3" s="62"/>
      <c r="K3" s="62"/>
      <c r="L3" s="62"/>
      <c r="M3" s="62"/>
      <c r="N3" s="62"/>
      <c r="O3" s="62"/>
      <c r="P3" s="62"/>
      <c r="Q3" s="62"/>
      <c r="R3" s="62"/>
      <c r="S3" s="62"/>
      <c r="T3" s="62"/>
      <c r="U3" s="62"/>
      <c r="V3" s="62"/>
      <c r="W3" s="62"/>
      <c r="Y3" s="63"/>
      <c r="Z3" s="63"/>
      <c r="AA3" s="63"/>
      <c r="AB3" s="58"/>
      <c r="AC3" s="63"/>
      <c r="AD3" s="63"/>
      <c r="AE3" s="63"/>
      <c r="AF3" s="63"/>
      <c r="AG3" s="63"/>
      <c r="AH3" s="63"/>
      <c r="AI3" s="64" t="s">
        <v>104</v>
      </c>
      <c r="AJ3" s="60"/>
      <c r="AK3" s="331"/>
      <c r="AL3" s="331"/>
      <c r="AM3" s="331"/>
      <c r="AN3" s="331"/>
    </row>
    <row r="4" spans="1:40" ht="18" customHeight="1" x14ac:dyDescent="0.15">
      <c r="A4" s="62"/>
      <c r="B4" s="62"/>
      <c r="C4" s="62"/>
      <c r="D4" s="62"/>
      <c r="E4" s="62"/>
      <c r="F4" s="62"/>
      <c r="G4" s="62"/>
      <c r="H4" s="62"/>
      <c r="I4" s="62"/>
      <c r="J4" s="62"/>
      <c r="K4" s="62"/>
      <c r="L4" s="62"/>
      <c r="M4" s="62"/>
      <c r="N4" s="62"/>
      <c r="O4" s="62"/>
      <c r="P4" s="62"/>
      <c r="Q4" s="62"/>
      <c r="R4" s="62"/>
      <c r="S4" s="62"/>
      <c r="T4" s="62"/>
      <c r="U4" s="62"/>
      <c r="V4" s="62"/>
      <c r="W4" s="62"/>
      <c r="Y4" s="63"/>
      <c r="Z4" s="63"/>
      <c r="AA4" s="63"/>
      <c r="AB4" s="58"/>
      <c r="AC4" s="63"/>
      <c r="AD4" s="63"/>
      <c r="AE4" s="63"/>
      <c r="AF4" s="63"/>
      <c r="AG4" s="63"/>
      <c r="AH4" s="63"/>
      <c r="AI4" s="64" t="s">
        <v>106</v>
      </c>
      <c r="AJ4" s="60"/>
      <c r="AK4" s="331"/>
      <c r="AL4" s="331"/>
      <c r="AM4" s="331"/>
      <c r="AN4" s="331"/>
    </row>
    <row r="5" spans="1:40" ht="18" customHeight="1" x14ac:dyDescent="0.15">
      <c r="A5" s="62"/>
      <c r="B5" s="62"/>
      <c r="C5" s="328" t="s">
        <v>195</v>
      </c>
      <c r="D5" s="329"/>
      <c r="E5" s="329"/>
      <c r="F5" s="329"/>
      <c r="G5" s="329"/>
      <c r="H5" s="329"/>
      <c r="I5" s="330"/>
      <c r="J5" s="325" t="s">
        <v>0</v>
      </c>
      <c r="K5" s="326"/>
      <c r="L5" s="326"/>
      <c r="M5" s="327"/>
      <c r="N5" s="62"/>
      <c r="O5" s="62"/>
      <c r="P5" s="62"/>
      <c r="Q5" s="62"/>
      <c r="R5" s="62"/>
      <c r="S5" s="62"/>
      <c r="U5" s="62"/>
      <c r="V5" s="62"/>
      <c r="W5" s="62"/>
      <c r="Y5" s="63"/>
      <c r="Z5" s="63"/>
      <c r="AA5" s="63"/>
      <c r="AB5" s="58"/>
      <c r="AC5" s="63"/>
      <c r="AD5" s="63"/>
      <c r="AE5" s="63"/>
      <c r="AF5" s="63"/>
      <c r="AG5" s="64" t="s">
        <v>107</v>
      </c>
      <c r="AH5" s="332"/>
      <c r="AI5" s="332"/>
      <c r="AJ5" s="332"/>
      <c r="AK5" s="63" t="s">
        <v>108</v>
      </c>
      <c r="AL5" s="65"/>
      <c r="AM5" s="63" t="s">
        <v>109</v>
      </c>
      <c r="AN5" s="58"/>
    </row>
    <row r="6" spans="1:40" ht="9.9499999999999993" customHeight="1" x14ac:dyDescent="0.15">
      <c r="A6" s="58"/>
      <c r="B6" s="66"/>
      <c r="C6" s="66"/>
      <c r="D6" s="66"/>
      <c r="E6" s="66"/>
      <c r="F6" s="66"/>
      <c r="G6" s="66"/>
      <c r="H6" s="66"/>
      <c r="I6" s="66"/>
      <c r="J6" s="66"/>
      <c r="K6" s="66"/>
      <c r="L6" s="66"/>
      <c r="M6" s="66"/>
      <c r="N6" s="66"/>
      <c r="O6" s="66"/>
      <c r="P6" s="66"/>
      <c r="Q6" s="66"/>
      <c r="R6" s="66"/>
      <c r="S6" s="66"/>
      <c r="T6" s="66"/>
      <c r="U6" s="66"/>
      <c r="V6" s="66"/>
      <c r="W6" s="66"/>
      <c r="X6" s="61"/>
      <c r="Y6" s="61"/>
      <c r="Z6" s="61"/>
      <c r="AA6" s="61"/>
      <c r="AB6" s="61"/>
      <c r="AC6" s="61"/>
      <c r="AD6" s="61"/>
      <c r="AE6" s="61"/>
      <c r="AF6" s="61"/>
      <c r="AG6" s="61"/>
      <c r="AH6" s="61"/>
      <c r="AI6" s="61"/>
      <c r="AJ6" s="61"/>
      <c r="AK6" s="61"/>
      <c r="AL6" s="61"/>
      <c r="AM6" s="58"/>
      <c r="AN6" s="58"/>
    </row>
    <row r="7" spans="1:40" ht="15" customHeight="1" x14ac:dyDescent="0.15">
      <c r="A7" s="313" t="s">
        <v>110</v>
      </c>
      <c r="B7" s="316" t="s">
        <v>111</v>
      </c>
      <c r="C7" s="295" t="s">
        <v>112</v>
      </c>
      <c r="D7" s="265" t="s">
        <v>113</v>
      </c>
      <c r="E7" s="282" t="s">
        <v>114</v>
      </c>
      <c r="F7" s="314" t="s">
        <v>115</v>
      </c>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287" t="s">
        <v>116</v>
      </c>
      <c r="AL7" s="289" t="s">
        <v>117</v>
      </c>
      <c r="AM7" s="315" t="s">
        <v>118</v>
      </c>
      <c r="AN7" s="315"/>
    </row>
    <row r="8" spans="1:40" ht="15" customHeight="1" x14ac:dyDescent="0.15">
      <c r="A8" s="313"/>
      <c r="B8" s="317"/>
      <c r="C8" s="298"/>
      <c r="D8" s="265"/>
      <c r="E8" s="282"/>
      <c r="F8" s="265" t="s">
        <v>17</v>
      </c>
      <c r="G8" s="265"/>
      <c r="H8" s="265"/>
      <c r="I8" s="265"/>
      <c r="J8" s="265"/>
      <c r="K8" s="265"/>
      <c r="L8" s="265"/>
      <c r="M8" s="265" t="s">
        <v>18</v>
      </c>
      <c r="N8" s="265"/>
      <c r="O8" s="265"/>
      <c r="P8" s="265"/>
      <c r="Q8" s="265"/>
      <c r="R8" s="265"/>
      <c r="S8" s="265"/>
      <c r="T8" s="265" t="s">
        <v>19</v>
      </c>
      <c r="U8" s="265"/>
      <c r="V8" s="265"/>
      <c r="W8" s="265"/>
      <c r="X8" s="265"/>
      <c r="Y8" s="265"/>
      <c r="Z8" s="265"/>
      <c r="AA8" s="265" t="s">
        <v>20</v>
      </c>
      <c r="AB8" s="265"/>
      <c r="AC8" s="265"/>
      <c r="AD8" s="265"/>
      <c r="AE8" s="265"/>
      <c r="AF8" s="265"/>
      <c r="AG8" s="265"/>
      <c r="AH8" s="265" t="s">
        <v>119</v>
      </c>
      <c r="AI8" s="265"/>
      <c r="AJ8" s="265"/>
      <c r="AK8" s="287"/>
      <c r="AL8" s="289"/>
      <c r="AM8" s="315"/>
      <c r="AN8" s="315"/>
    </row>
    <row r="9" spans="1:40" ht="15" customHeight="1" x14ac:dyDescent="0.15">
      <c r="A9" s="313"/>
      <c r="B9" s="318" t="s">
        <v>120</v>
      </c>
      <c r="C9" s="298"/>
      <c r="D9" s="265"/>
      <c r="E9" s="282"/>
      <c r="F9" s="70" t="e">
        <f>DATE($M$2,$S$2,1)</f>
        <v>#NUM!</v>
      </c>
      <c r="G9" s="70" t="e">
        <f>DATE($M$2,$S$2,2)</f>
        <v>#NUM!</v>
      </c>
      <c r="H9" s="70" t="e">
        <f>DATE($M$2,$S$2,3)</f>
        <v>#NUM!</v>
      </c>
      <c r="I9" s="70" t="e">
        <f>DATE($M$2,$S$2,4)</f>
        <v>#NUM!</v>
      </c>
      <c r="J9" s="70" t="e">
        <f>DATE($M$2,$S$2,5)</f>
        <v>#NUM!</v>
      </c>
      <c r="K9" s="70" t="e">
        <f>DATE($M$2,$S$2,6)</f>
        <v>#NUM!</v>
      </c>
      <c r="L9" s="70" t="e">
        <f>DATE($M$2,$S$2,7)</f>
        <v>#NUM!</v>
      </c>
      <c r="M9" s="70" t="e">
        <f>DATE($M$2,$S$2,8)</f>
        <v>#NUM!</v>
      </c>
      <c r="N9" s="70" t="e">
        <f>DATE($M$2,$S$2,9)</f>
        <v>#NUM!</v>
      </c>
      <c r="O9" s="70" t="e">
        <f>DATE($M$2,$S$2,10)</f>
        <v>#NUM!</v>
      </c>
      <c r="P9" s="70" t="e">
        <f>DATE($M$2,$S$2,11)</f>
        <v>#NUM!</v>
      </c>
      <c r="Q9" s="70" t="e">
        <f>DATE($M$2,$S$2,12)</f>
        <v>#NUM!</v>
      </c>
      <c r="R9" s="70" t="e">
        <f>DATE($M$2,$S$2,13)</f>
        <v>#NUM!</v>
      </c>
      <c r="S9" s="70" t="e">
        <f>DATE($M$2,$S$2,14)</f>
        <v>#NUM!</v>
      </c>
      <c r="T9" s="70" t="e">
        <f>DATE($M$2,$S$2,15)</f>
        <v>#NUM!</v>
      </c>
      <c r="U9" s="70" t="e">
        <f>DATE($M$2,$S$2,16)</f>
        <v>#NUM!</v>
      </c>
      <c r="V9" s="70" t="e">
        <f>DATE($M$2,$S$2,17)</f>
        <v>#NUM!</v>
      </c>
      <c r="W9" s="70" t="e">
        <f>DATE($M$2,$S$2,18)</f>
        <v>#NUM!</v>
      </c>
      <c r="X9" s="70" t="e">
        <f>DATE($M$2,$S$2,19)</f>
        <v>#NUM!</v>
      </c>
      <c r="Y9" s="70" t="e">
        <f>DATE($M$2,$S$2,20)</f>
        <v>#NUM!</v>
      </c>
      <c r="Z9" s="70" t="e">
        <f>DATE($M$2,$S$2,21)</f>
        <v>#NUM!</v>
      </c>
      <c r="AA9" s="70" t="e">
        <f>DATE($M$2,$S$2,22)</f>
        <v>#NUM!</v>
      </c>
      <c r="AB9" s="70" t="e">
        <f>DATE($M$2,$S$2,23)</f>
        <v>#NUM!</v>
      </c>
      <c r="AC9" s="70" t="e">
        <f>DATE($M$2,$S$2,24)</f>
        <v>#NUM!</v>
      </c>
      <c r="AD9" s="70" t="e">
        <f>DATE($M$2,$S$2,25)</f>
        <v>#NUM!</v>
      </c>
      <c r="AE9" s="70" t="e">
        <f>DATE($M$2,$S$2,26)</f>
        <v>#NUM!</v>
      </c>
      <c r="AF9" s="70" t="e">
        <f>DATE($M$2,$S$2,27)</f>
        <v>#NUM!</v>
      </c>
      <c r="AG9" s="70" t="e">
        <f>DATE($M$2,$S$2,28)</f>
        <v>#NUM!</v>
      </c>
      <c r="AH9" s="70" t="e">
        <f>IF(DAY(EOMONTH(F9,0))&lt;29,"",DATE($M$2,$S$2,29))</f>
        <v>#NUM!</v>
      </c>
      <c r="AI9" s="70" t="e">
        <f>IF(DAY(EOMONTH(F9,0))&lt;30,"",DATE($M$2,$S$2,30))</f>
        <v>#NUM!</v>
      </c>
      <c r="AJ9" s="70" t="e">
        <f>IF(DAY(EOMONTH(F9,0))&lt;31,"",DATE($M$2,$S$2,31))</f>
        <v>#NUM!</v>
      </c>
      <c r="AK9" s="287"/>
      <c r="AL9" s="289"/>
      <c r="AM9" s="315"/>
      <c r="AN9" s="315"/>
    </row>
    <row r="10" spans="1:40" ht="15" customHeight="1" x14ac:dyDescent="0.15">
      <c r="A10" s="313"/>
      <c r="B10" s="319"/>
      <c r="C10" s="301"/>
      <c r="D10" s="265"/>
      <c r="E10" s="282"/>
      <c r="F10" s="71" t="e">
        <f>DATE($M$2,$S$2,1)</f>
        <v>#NUM!</v>
      </c>
      <c r="G10" s="71" t="e">
        <f>DATE($M$2,$S$2,2)</f>
        <v>#NUM!</v>
      </c>
      <c r="H10" s="71" t="e">
        <f>DATE($M$2,$S$2,3)</f>
        <v>#NUM!</v>
      </c>
      <c r="I10" s="71" t="e">
        <f>DATE($M$2,$S$2,4)</f>
        <v>#NUM!</v>
      </c>
      <c r="J10" s="71" t="e">
        <f>DATE($M$2,$S$2,5)</f>
        <v>#NUM!</v>
      </c>
      <c r="K10" s="71" t="e">
        <f>DATE($M$2,$S$2,6)</f>
        <v>#NUM!</v>
      </c>
      <c r="L10" s="71" t="e">
        <f>DATE($M$2,$S$2,7)</f>
        <v>#NUM!</v>
      </c>
      <c r="M10" s="71" t="e">
        <f>DATE($M$2,$S$2,8)</f>
        <v>#NUM!</v>
      </c>
      <c r="N10" s="71" t="e">
        <f>DATE($M$2,$S$2,9)</f>
        <v>#NUM!</v>
      </c>
      <c r="O10" s="71" t="e">
        <f>DATE($M$2,$S$2,10)</f>
        <v>#NUM!</v>
      </c>
      <c r="P10" s="71" t="e">
        <f>DATE($M$2,$S$2,11)</f>
        <v>#NUM!</v>
      </c>
      <c r="Q10" s="71" t="e">
        <f>DATE($M$2,$S$2,12)</f>
        <v>#NUM!</v>
      </c>
      <c r="R10" s="71" t="e">
        <f>DATE($M$2,$S$2,13)</f>
        <v>#NUM!</v>
      </c>
      <c r="S10" s="71" t="e">
        <f>DATE($M$2,$S$2,14)</f>
        <v>#NUM!</v>
      </c>
      <c r="T10" s="71" t="e">
        <f>DATE($M$2,$S$2,15)</f>
        <v>#NUM!</v>
      </c>
      <c r="U10" s="71" t="e">
        <f>DATE($M$2,$S$2,16)</f>
        <v>#NUM!</v>
      </c>
      <c r="V10" s="71" t="e">
        <f>DATE($M$2,$S$2,17)</f>
        <v>#NUM!</v>
      </c>
      <c r="W10" s="71" t="e">
        <f>DATE($M$2,$S$2,18)</f>
        <v>#NUM!</v>
      </c>
      <c r="X10" s="71" t="e">
        <f>DATE($M$2,$S$2,19)</f>
        <v>#NUM!</v>
      </c>
      <c r="Y10" s="71" t="e">
        <f>DATE($M$2,$S$2,20)</f>
        <v>#NUM!</v>
      </c>
      <c r="Z10" s="71" t="e">
        <f>DATE($M$2,$S$2,21)</f>
        <v>#NUM!</v>
      </c>
      <c r="AA10" s="71" t="e">
        <f>DATE($M$2,$S$2,22)</f>
        <v>#NUM!</v>
      </c>
      <c r="AB10" s="71" t="e">
        <f>DATE($M$2,$S$2,23)</f>
        <v>#NUM!</v>
      </c>
      <c r="AC10" s="71" t="e">
        <f>DATE($M$2,$S$2,24)</f>
        <v>#NUM!</v>
      </c>
      <c r="AD10" s="71" t="e">
        <f>DATE($M$2,$S$2,25)</f>
        <v>#NUM!</v>
      </c>
      <c r="AE10" s="71" t="e">
        <f>DATE($M$2,$S$2,26)</f>
        <v>#NUM!</v>
      </c>
      <c r="AF10" s="71" t="e">
        <f>DATE($M$2,$S$2,27)</f>
        <v>#NUM!</v>
      </c>
      <c r="AG10" s="71" t="e">
        <f>DATE($M$2,$S$2,28)</f>
        <v>#NUM!</v>
      </c>
      <c r="AH10" s="71" t="e">
        <f>IF(DAY(EOMONTH(F10,0))&lt;29,"",DATE($M$2,$S$2,29))</f>
        <v>#NUM!</v>
      </c>
      <c r="AI10" s="71" t="e">
        <f>IF(DAY(EOMONTH(F10,0))&lt;30,"",DATE($M$2,$S$2,30))</f>
        <v>#NUM!</v>
      </c>
      <c r="AJ10" s="71" t="e">
        <f>IF(DAY(EOMONTH(F10,0))&lt;31,"",DATE($M$2,$S$2,31))</f>
        <v>#NUM!</v>
      </c>
      <c r="AK10" s="287"/>
      <c r="AL10" s="289"/>
      <c r="AM10" s="315"/>
      <c r="AN10" s="315"/>
    </row>
    <row r="11" spans="1:40" ht="18" customHeight="1" x14ac:dyDescent="0.15">
      <c r="A11" s="67">
        <v>1</v>
      </c>
      <c r="B11" s="72"/>
      <c r="C11" s="73"/>
      <c r="D11" s="74"/>
      <c r="E11" s="112"/>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7"/>
      <c r="AL11" s="78"/>
      <c r="AM11" s="320"/>
      <c r="AN11" s="320"/>
    </row>
    <row r="12" spans="1:40" ht="18" customHeight="1" x14ac:dyDescent="0.15">
      <c r="A12" s="67">
        <v>2</v>
      </c>
      <c r="B12" s="72"/>
      <c r="C12" s="73"/>
      <c r="D12" s="113"/>
      <c r="E12" s="112"/>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9">
        <f>+SUM(F12:AJ12)</f>
        <v>0</v>
      </c>
      <c r="AL12" s="80" t="e">
        <f t="shared" ref="AL12:AL30" si="0">IF($AK$3="４週",AK12/4,AK12/(DAY(EOMONTH($F$9,0))/7))</f>
        <v>#NUM!</v>
      </c>
      <c r="AM12" s="312"/>
      <c r="AN12" s="312"/>
    </row>
    <row r="13" spans="1:40" ht="18" customHeight="1" x14ac:dyDescent="0.15">
      <c r="A13" s="67">
        <v>3</v>
      </c>
      <c r="B13" s="72"/>
      <c r="C13" s="73"/>
      <c r="D13" s="113"/>
      <c r="E13" s="112"/>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9">
        <f>+SUM(F13:AJ13)</f>
        <v>0</v>
      </c>
      <c r="AL13" s="80" t="e">
        <f t="shared" si="0"/>
        <v>#NUM!</v>
      </c>
      <c r="AM13" s="320"/>
      <c r="AN13" s="320"/>
    </row>
    <row r="14" spans="1:40" ht="18" customHeight="1" x14ac:dyDescent="0.15">
      <c r="A14" s="67">
        <v>4</v>
      </c>
      <c r="B14" s="72"/>
      <c r="C14" s="73"/>
      <c r="D14" s="113"/>
      <c r="E14" s="112"/>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9">
        <f t="shared" ref="AK14:AK30" si="1">+SUM(F14:AJ14)</f>
        <v>0</v>
      </c>
      <c r="AL14" s="80" t="e">
        <f t="shared" si="0"/>
        <v>#NUM!</v>
      </c>
      <c r="AM14" s="312"/>
      <c r="AN14" s="312"/>
    </row>
    <row r="15" spans="1:40" ht="18" customHeight="1" x14ac:dyDescent="0.15">
      <c r="A15" s="67">
        <v>5</v>
      </c>
      <c r="B15" s="72"/>
      <c r="C15" s="73"/>
      <c r="D15" s="113"/>
      <c r="E15" s="112"/>
      <c r="F15" s="76"/>
      <c r="G15" s="76"/>
      <c r="H15" s="76"/>
      <c r="I15" s="76"/>
      <c r="J15" s="76"/>
      <c r="K15" s="76"/>
      <c r="L15" s="76"/>
      <c r="M15" s="111"/>
      <c r="N15" s="76"/>
      <c r="O15" s="76"/>
      <c r="P15" s="76"/>
      <c r="Q15" s="76"/>
      <c r="R15" s="76"/>
      <c r="S15" s="76"/>
      <c r="T15" s="76"/>
      <c r="U15" s="76"/>
      <c r="V15" s="76"/>
      <c r="W15" s="76"/>
      <c r="X15" s="76"/>
      <c r="Y15" s="76"/>
      <c r="Z15" s="76"/>
      <c r="AA15" s="76"/>
      <c r="AB15" s="76"/>
      <c r="AC15" s="76"/>
      <c r="AD15" s="76"/>
      <c r="AE15" s="76"/>
      <c r="AF15" s="76"/>
      <c r="AG15" s="76"/>
      <c r="AH15" s="76"/>
      <c r="AI15" s="76"/>
      <c r="AJ15" s="76"/>
      <c r="AK15" s="79">
        <f t="shared" si="1"/>
        <v>0</v>
      </c>
      <c r="AL15" s="80" t="e">
        <f t="shared" si="0"/>
        <v>#NUM!</v>
      </c>
      <c r="AM15" s="312"/>
      <c r="AN15" s="312"/>
    </row>
    <row r="16" spans="1:40" ht="18" customHeight="1" x14ac:dyDescent="0.15">
      <c r="A16" s="67">
        <v>6</v>
      </c>
      <c r="B16" s="72"/>
      <c r="C16" s="73"/>
      <c r="D16" s="113"/>
      <c r="E16" s="112"/>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9">
        <f t="shared" si="1"/>
        <v>0</v>
      </c>
      <c r="AL16" s="80" t="e">
        <f t="shared" si="0"/>
        <v>#NUM!</v>
      </c>
      <c r="AM16" s="312"/>
      <c r="AN16" s="312"/>
    </row>
    <row r="17" spans="1:40" ht="18" customHeight="1" x14ac:dyDescent="0.15">
      <c r="A17" s="67">
        <v>7</v>
      </c>
      <c r="B17" s="72"/>
      <c r="C17" s="73"/>
      <c r="D17" s="113"/>
      <c r="E17" s="112"/>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9">
        <f t="shared" si="1"/>
        <v>0</v>
      </c>
      <c r="AL17" s="80" t="e">
        <f t="shared" si="0"/>
        <v>#NUM!</v>
      </c>
      <c r="AM17" s="312"/>
      <c r="AN17" s="312"/>
    </row>
    <row r="18" spans="1:40" ht="18" customHeight="1" x14ac:dyDescent="0.15">
      <c r="A18" s="67">
        <v>8</v>
      </c>
      <c r="B18" s="72"/>
      <c r="C18" s="73"/>
      <c r="D18" s="74"/>
      <c r="E18" s="75"/>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9">
        <f t="shared" si="1"/>
        <v>0</v>
      </c>
      <c r="AL18" s="80" t="e">
        <f t="shared" si="0"/>
        <v>#NUM!</v>
      </c>
      <c r="AM18" s="312"/>
      <c r="AN18" s="312"/>
    </row>
    <row r="19" spans="1:40" ht="18" customHeight="1" x14ac:dyDescent="0.15">
      <c r="A19" s="67">
        <v>9</v>
      </c>
      <c r="B19" s="72"/>
      <c r="C19" s="73"/>
      <c r="D19" s="74"/>
      <c r="E19" s="75"/>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9">
        <f t="shared" si="1"/>
        <v>0</v>
      </c>
      <c r="AL19" s="80" t="e">
        <f t="shared" si="0"/>
        <v>#NUM!</v>
      </c>
      <c r="AM19" s="312"/>
      <c r="AN19" s="312"/>
    </row>
    <row r="20" spans="1:40" ht="18" customHeight="1" x14ac:dyDescent="0.15">
      <c r="A20" s="67">
        <v>10</v>
      </c>
      <c r="B20" s="72"/>
      <c r="C20" s="73"/>
      <c r="D20" s="74"/>
      <c r="E20" s="75"/>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9">
        <f t="shared" si="1"/>
        <v>0</v>
      </c>
      <c r="AL20" s="80" t="e">
        <f t="shared" si="0"/>
        <v>#NUM!</v>
      </c>
      <c r="AM20" s="312"/>
      <c r="AN20" s="312"/>
    </row>
    <row r="21" spans="1:40" ht="18" customHeight="1" x14ac:dyDescent="0.15">
      <c r="A21" s="67">
        <v>11</v>
      </c>
      <c r="B21" s="72"/>
      <c r="C21" s="73"/>
      <c r="D21" s="74"/>
      <c r="E21" s="75"/>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9">
        <f t="shared" si="1"/>
        <v>0</v>
      </c>
      <c r="AL21" s="80" t="e">
        <f t="shared" si="0"/>
        <v>#NUM!</v>
      </c>
      <c r="AM21" s="312"/>
      <c r="AN21" s="312"/>
    </row>
    <row r="22" spans="1:40" ht="18" customHeight="1" x14ac:dyDescent="0.15">
      <c r="A22" s="67">
        <v>12</v>
      </c>
      <c r="B22" s="72"/>
      <c r="C22" s="73"/>
      <c r="D22" s="74"/>
      <c r="E22" s="75"/>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9">
        <f t="shared" si="1"/>
        <v>0</v>
      </c>
      <c r="AL22" s="80" t="e">
        <f t="shared" si="0"/>
        <v>#NUM!</v>
      </c>
      <c r="AM22" s="312"/>
      <c r="AN22" s="312"/>
    </row>
    <row r="23" spans="1:40" ht="18" customHeight="1" x14ac:dyDescent="0.15">
      <c r="A23" s="67">
        <v>13</v>
      </c>
      <c r="B23" s="72"/>
      <c r="C23" s="73"/>
      <c r="D23" s="74"/>
      <c r="E23" s="75"/>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9">
        <f t="shared" si="1"/>
        <v>0</v>
      </c>
      <c r="AL23" s="80" t="e">
        <f t="shared" si="0"/>
        <v>#NUM!</v>
      </c>
      <c r="AM23" s="312"/>
      <c r="AN23" s="312"/>
    </row>
    <row r="24" spans="1:40" ht="18" customHeight="1" x14ac:dyDescent="0.15">
      <c r="A24" s="67">
        <v>14</v>
      </c>
      <c r="B24" s="72"/>
      <c r="C24" s="73"/>
      <c r="D24" s="74"/>
      <c r="E24" s="75"/>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9">
        <f t="shared" si="1"/>
        <v>0</v>
      </c>
      <c r="AL24" s="80" t="e">
        <f t="shared" si="0"/>
        <v>#NUM!</v>
      </c>
      <c r="AM24" s="312"/>
      <c r="AN24" s="312"/>
    </row>
    <row r="25" spans="1:40" ht="18" customHeight="1" x14ac:dyDescent="0.15">
      <c r="A25" s="67">
        <v>15</v>
      </c>
      <c r="B25" s="72"/>
      <c r="C25" s="73"/>
      <c r="D25" s="74"/>
      <c r="E25" s="75"/>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9">
        <f t="shared" si="1"/>
        <v>0</v>
      </c>
      <c r="AL25" s="80" t="e">
        <f t="shared" si="0"/>
        <v>#NUM!</v>
      </c>
      <c r="AM25" s="312"/>
      <c r="AN25" s="312"/>
    </row>
    <row r="26" spans="1:40" ht="18" customHeight="1" x14ac:dyDescent="0.15">
      <c r="A26" s="67">
        <v>16</v>
      </c>
      <c r="B26" s="72"/>
      <c r="C26" s="73"/>
      <c r="D26" s="74"/>
      <c r="E26" s="75"/>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9">
        <f t="shared" si="1"/>
        <v>0</v>
      </c>
      <c r="AL26" s="80" t="e">
        <f t="shared" si="0"/>
        <v>#NUM!</v>
      </c>
      <c r="AM26" s="312"/>
      <c r="AN26" s="312"/>
    </row>
    <row r="27" spans="1:40" ht="18" customHeight="1" x14ac:dyDescent="0.15">
      <c r="A27" s="67">
        <v>17</v>
      </c>
      <c r="B27" s="72"/>
      <c r="C27" s="73"/>
      <c r="D27" s="74"/>
      <c r="E27" s="75"/>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9">
        <f t="shared" si="1"/>
        <v>0</v>
      </c>
      <c r="AL27" s="80" t="e">
        <f t="shared" si="0"/>
        <v>#NUM!</v>
      </c>
      <c r="AM27" s="312"/>
      <c r="AN27" s="312"/>
    </row>
    <row r="28" spans="1:40" ht="18" customHeight="1" x14ac:dyDescent="0.15">
      <c r="A28" s="67">
        <v>18</v>
      </c>
      <c r="B28" s="72"/>
      <c r="C28" s="73"/>
      <c r="D28" s="74"/>
      <c r="E28" s="75"/>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9">
        <f t="shared" si="1"/>
        <v>0</v>
      </c>
      <c r="AL28" s="80" t="e">
        <f t="shared" si="0"/>
        <v>#NUM!</v>
      </c>
      <c r="AM28" s="312"/>
      <c r="AN28" s="312"/>
    </row>
    <row r="29" spans="1:40" ht="18" customHeight="1" x14ac:dyDescent="0.15">
      <c r="A29" s="67">
        <v>19</v>
      </c>
      <c r="B29" s="72"/>
      <c r="C29" s="73"/>
      <c r="D29" s="74"/>
      <c r="E29" s="75"/>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9">
        <f t="shared" si="1"/>
        <v>0</v>
      </c>
      <c r="AL29" s="80" t="e">
        <f t="shared" si="0"/>
        <v>#NUM!</v>
      </c>
      <c r="AM29" s="312"/>
      <c r="AN29" s="312"/>
    </row>
    <row r="30" spans="1:40" ht="18" customHeight="1" x14ac:dyDescent="0.15">
      <c r="A30" s="67">
        <v>20</v>
      </c>
      <c r="B30" s="72"/>
      <c r="C30" s="73"/>
      <c r="D30" s="74"/>
      <c r="E30" s="75"/>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9">
        <f t="shared" si="1"/>
        <v>0</v>
      </c>
      <c r="AL30" s="80" t="e">
        <f t="shared" si="0"/>
        <v>#NUM!</v>
      </c>
      <c r="AM30" s="312"/>
      <c r="AN30" s="312"/>
    </row>
    <row r="31" spans="1:40" ht="18" customHeight="1" x14ac:dyDescent="0.15">
      <c r="A31" s="282" t="s">
        <v>22</v>
      </c>
      <c r="B31" s="290"/>
      <c r="C31" s="290"/>
      <c r="D31" s="290"/>
      <c r="E31" s="290"/>
      <c r="F31" s="81">
        <f>+SUM(F11:F30)</f>
        <v>0</v>
      </c>
      <c r="G31" s="81">
        <f t="shared" ref="G31:AJ31" si="2">+SUM(G11:G30)</f>
        <v>0</v>
      </c>
      <c r="H31" s="81">
        <f t="shared" si="2"/>
        <v>0</v>
      </c>
      <c r="I31" s="81">
        <f t="shared" si="2"/>
        <v>0</v>
      </c>
      <c r="J31" s="81">
        <f t="shared" si="2"/>
        <v>0</v>
      </c>
      <c r="K31" s="81">
        <f t="shared" si="2"/>
        <v>0</v>
      </c>
      <c r="L31" s="81">
        <f t="shared" si="2"/>
        <v>0</v>
      </c>
      <c r="M31" s="81">
        <f t="shared" si="2"/>
        <v>0</v>
      </c>
      <c r="N31" s="81">
        <f t="shared" si="2"/>
        <v>0</v>
      </c>
      <c r="O31" s="81">
        <f t="shared" si="2"/>
        <v>0</v>
      </c>
      <c r="P31" s="81">
        <f t="shared" si="2"/>
        <v>0</v>
      </c>
      <c r="Q31" s="81">
        <f t="shared" si="2"/>
        <v>0</v>
      </c>
      <c r="R31" s="81">
        <f t="shared" si="2"/>
        <v>0</v>
      </c>
      <c r="S31" s="81">
        <f t="shared" si="2"/>
        <v>0</v>
      </c>
      <c r="T31" s="81">
        <f t="shared" si="2"/>
        <v>0</v>
      </c>
      <c r="U31" s="81">
        <f t="shared" si="2"/>
        <v>0</v>
      </c>
      <c r="V31" s="81">
        <f t="shared" si="2"/>
        <v>0</v>
      </c>
      <c r="W31" s="81">
        <f t="shared" si="2"/>
        <v>0</v>
      </c>
      <c r="X31" s="81">
        <f t="shared" si="2"/>
        <v>0</v>
      </c>
      <c r="Y31" s="81">
        <f t="shared" si="2"/>
        <v>0</v>
      </c>
      <c r="Z31" s="81">
        <f t="shared" si="2"/>
        <v>0</v>
      </c>
      <c r="AA31" s="81">
        <f t="shared" si="2"/>
        <v>0</v>
      </c>
      <c r="AB31" s="81">
        <f t="shared" si="2"/>
        <v>0</v>
      </c>
      <c r="AC31" s="81">
        <f t="shared" si="2"/>
        <v>0</v>
      </c>
      <c r="AD31" s="81">
        <f t="shared" si="2"/>
        <v>0</v>
      </c>
      <c r="AE31" s="81">
        <f t="shared" si="2"/>
        <v>0</v>
      </c>
      <c r="AF31" s="81">
        <f t="shared" si="2"/>
        <v>0</v>
      </c>
      <c r="AG31" s="81">
        <f t="shared" si="2"/>
        <v>0</v>
      </c>
      <c r="AH31" s="81">
        <f t="shared" si="2"/>
        <v>0</v>
      </c>
      <c r="AI31" s="81">
        <f t="shared" si="2"/>
        <v>0</v>
      </c>
      <c r="AJ31" s="81">
        <f t="shared" si="2"/>
        <v>0</v>
      </c>
      <c r="AK31" s="79">
        <f>+SUM(F31:AJ31)</f>
        <v>0</v>
      </c>
      <c r="AL31" s="80" t="e">
        <f>IF($AK$3="４週",AK31/4,AK31/(DAY(EOMONTH($F$9,0))/7))</f>
        <v>#NUM!</v>
      </c>
      <c r="AM31" s="313"/>
      <c r="AN31" s="313"/>
    </row>
    <row r="32" spans="1:40" ht="18" customHeight="1" x14ac:dyDescent="0.15">
      <c r="A32" s="290" t="s">
        <v>127</v>
      </c>
      <c r="B32" s="290"/>
      <c r="C32" s="290"/>
      <c r="D32" s="290"/>
      <c r="E32" s="2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1"/>
      <c r="AL32" s="77"/>
      <c r="AM32" s="313"/>
      <c r="AN32" s="313"/>
    </row>
    <row r="33" spans="1:40" ht="15" customHeight="1" x14ac:dyDescent="0.15">
      <c r="A33" s="66"/>
      <c r="B33" s="66"/>
      <c r="C33" s="66"/>
      <c r="D33" s="66"/>
      <c r="E33" s="66"/>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66"/>
      <c r="AL33" s="66"/>
      <c r="AM33" s="58"/>
    </row>
    <row r="34" spans="1:40" ht="5.0999999999999996" customHeight="1" x14ac:dyDescent="0.15">
      <c r="A34" s="84"/>
      <c r="B34" s="84"/>
      <c r="C34" s="84"/>
      <c r="D34" s="85"/>
      <c r="E34" s="85"/>
      <c r="F34" s="85"/>
      <c r="G34" s="85"/>
      <c r="H34" s="85"/>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86"/>
      <c r="AK34" s="3"/>
      <c r="AL34" s="66"/>
      <c r="AM34" s="66"/>
      <c r="AN34" s="58"/>
    </row>
    <row r="35" spans="1:40" ht="5.0999999999999996" customHeight="1" x14ac:dyDescent="0.15">
      <c r="A35" s="84"/>
      <c r="B35" s="84"/>
      <c r="C35" s="84"/>
      <c r="D35" s="85"/>
      <c r="E35" s="85"/>
      <c r="F35" s="85"/>
      <c r="G35" s="85"/>
      <c r="H35" s="85"/>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86"/>
      <c r="AK35" s="3"/>
      <c r="AL35" s="66"/>
      <c r="AM35" s="66"/>
      <c r="AN35" s="58"/>
    </row>
    <row r="36" spans="1:40" ht="5.0999999999999996" customHeight="1" x14ac:dyDescent="0.15">
      <c r="A36" s="84"/>
      <c r="B36" s="84"/>
      <c r="C36" s="84"/>
      <c r="D36" s="85"/>
      <c r="E36" s="85"/>
      <c r="F36" s="85"/>
      <c r="G36" s="85"/>
      <c r="H36" s="85"/>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86"/>
      <c r="AK36" s="3"/>
      <c r="AL36" s="66"/>
      <c r="AM36" s="66"/>
      <c r="AN36" s="58"/>
    </row>
    <row r="37" spans="1:40" ht="18" customHeight="1" x14ac:dyDescent="0.15">
      <c r="A37" s="41" t="s">
        <v>128</v>
      </c>
      <c r="B37" s="3"/>
      <c r="D37" s="3"/>
      <c r="E37" s="3"/>
      <c r="F37" s="3"/>
      <c r="G37" s="3"/>
      <c r="H37" s="3"/>
      <c r="I37" s="3"/>
      <c r="J37" s="3"/>
      <c r="K37" s="3"/>
    </row>
    <row r="38" spans="1:40" ht="18" customHeight="1" x14ac:dyDescent="0.15">
      <c r="A38" s="87" t="s">
        <v>129</v>
      </c>
      <c r="B38" s="87"/>
      <c r="M38" s="41" t="s">
        <v>130</v>
      </c>
      <c r="N38" s="3"/>
      <c r="P38" s="3"/>
      <c r="Q38" s="3"/>
      <c r="R38" s="3"/>
      <c r="S38" s="3"/>
      <c r="T38" s="3"/>
      <c r="U38" s="88" t="str">
        <f>IF(COUNTIF(M40:M43,"○")&gt;1,"いずれか１つを選択してください。","")</f>
        <v/>
      </c>
      <c r="V38" s="3"/>
      <c r="W38" s="3"/>
      <c r="X38" s="3"/>
      <c r="Y38" s="3"/>
      <c r="Z38" s="3"/>
      <c r="AA38" s="3"/>
      <c r="AB38" s="3"/>
      <c r="AC38" s="3"/>
      <c r="AD38" s="3"/>
      <c r="AE38" s="3"/>
      <c r="AF38" s="3"/>
      <c r="AG38" s="3"/>
      <c r="AH38" s="3"/>
      <c r="AI38" s="3"/>
      <c r="AJ38" s="3"/>
      <c r="AK38" s="86"/>
      <c r="AL38" s="3"/>
      <c r="AM38" s="66"/>
      <c r="AN38" s="66"/>
    </row>
    <row r="39" spans="1:40" ht="18.75" customHeight="1" x14ac:dyDescent="0.15">
      <c r="A39" s="307"/>
      <c r="B39" s="307"/>
      <c r="C39" s="307"/>
      <c r="D39" s="89">
        <f>IF(S2=1,10,IF(S2=2,11,IF(S2=3,12,S2-3)))</f>
        <v>-3</v>
      </c>
      <c r="E39" s="89">
        <f>IF(S2=1,11,IF(S2=2,12,S2-2))</f>
        <v>-2</v>
      </c>
      <c r="F39" s="308">
        <f>IF(S2=1,12,S2-1)</f>
        <v>-1</v>
      </c>
      <c r="G39" s="308"/>
      <c r="H39" s="308"/>
      <c r="I39" s="265" t="s">
        <v>131</v>
      </c>
      <c r="J39" s="265"/>
      <c r="K39" s="265"/>
      <c r="M39" s="282" t="s">
        <v>132</v>
      </c>
      <c r="N39" s="290"/>
      <c r="O39" s="290"/>
      <c r="P39" s="290"/>
      <c r="Q39" s="290"/>
      <c r="R39" s="290"/>
      <c r="S39" s="290"/>
      <c r="T39" s="290"/>
      <c r="U39" s="290"/>
      <c r="V39" s="290"/>
      <c r="W39" s="290"/>
      <c r="X39" s="290"/>
      <c r="Y39" s="290"/>
      <c r="Z39" s="290"/>
      <c r="AA39" s="290"/>
      <c r="AB39" s="290"/>
      <c r="AC39" s="290"/>
      <c r="AD39" s="290"/>
      <c r="AE39" s="290"/>
      <c r="AF39" s="290"/>
      <c r="AG39" s="290"/>
      <c r="AH39" s="309" t="s">
        <v>133</v>
      </c>
      <c r="AI39" s="310"/>
      <c r="AJ39" s="310"/>
      <c r="AK39" s="310"/>
      <c r="AL39" s="311"/>
      <c r="AM39" s="289" t="s">
        <v>134</v>
      </c>
      <c r="AN39" s="289"/>
    </row>
    <row r="40" spans="1:40" ht="18" customHeight="1" x14ac:dyDescent="0.15">
      <c r="A40" s="289" t="s">
        <v>196</v>
      </c>
      <c r="B40" s="289"/>
      <c r="C40" s="289"/>
      <c r="D40" s="90"/>
      <c r="E40" s="90"/>
      <c r="F40" s="291"/>
      <c r="G40" s="291"/>
      <c r="H40" s="291"/>
      <c r="I40" s="282">
        <f>SUM(D40:F40)</f>
        <v>0</v>
      </c>
      <c r="J40" s="290"/>
      <c r="K40" s="283"/>
      <c r="M40" s="292"/>
      <c r="N40" s="295" t="s">
        <v>136</v>
      </c>
      <c r="O40" s="296"/>
      <c r="P40" s="297"/>
      <c r="Q40" s="304" t="s">
        <v>137</v>
      </c>
      <c r="R40" s="305"/>
      <c r="S40" s="305"/>
      <c r="T40" s="305"/>
      <c r="U40" s="305"/>
      <c r="V40" s="305"/>
      <c r="W40" s="305"/>
      <c r="X40" s="305"/>
      <c r="Y40" s="305"/>
      <c r="Z40" s="305"/>
      <c r="AA40" s="305"/>
      <c r="AB40" s="305"/>
      <c r="AC40" s="305"/>
      <c r="AD40" s="305"/>
      <c r="AE40" s="305"/>
      <c r="AF40" s="305"/>
      <c r="AG40" s="306"/>
      <c r="AH40" s="286">
        <f>SUM(F32:AJ32)</f>
        <v>0</v>
      </c>
      <c r="AI40" s="287"/>
      <c r="AJ40" s="82" t="s">
        <v>138</v>
      </c>
      <c r="AK40" s="286">
        <f>ROUNDUP(AH40/450,0)</f>
        <v>0</v>
      </c>
      <c r="AL40" s="287"/>
      <c r="AM40" s="265">
        <f>MIN(AH40:AK42)</f>
        <v>0</v>
      </c>
      <c r="AN40" s="265"/>
    </row>
    <row r="41" spans="1:40" ht="18" customHeight="1" x14ac:dyDescent="0.15">
      <c r="A41" s="289"/>
      <c r="B41" s="289"/>
      <c r="C41" s="289"/>
      <c r="D41" s="68"/>
      <c r="E41" s="68"/>
      <c r="F41" s="265"/>
      <c r="G41" s="265"/>
      <c r="H41" s="265"/>
      <c r="I41" s="282"/>
      <c r="J41" s="290"/>
      <c r="K41" s="283"/>
      <c r="M41" s="293"/>
      <c r="N41" s="298"/>
      <c r="O41" s="299"/>
      <c r="P41" s="300"/>
      <c r="Q41" s="278" t="s">
        <v>139</v>
      </c>
      <c r="R41" s="279"/>
      <c r="S41" s="279"/>
      <c r="T41" s="279"/>
      <c r="U41" s="279"/>
      <c r="V41" s="279"/>
      <c r="W41" s="279"/>
      <c r="X41" s="279"/>
      <c r="Y41" s="279"/>
      <c r="Z41" s="279"/>
      <c r="AA41" s="279"/>
      <c r="AB41" s="279"/>
      <c r="AC41" s="279"/>
      <c r="AD41" s="279"/>
      <c r="AE41" s="279"/>
      <c r="AF41" s="279"/>
      <c r="AG41" s="280"/>
      <c r="AH41" s="282">
        <f>COUNTA(B12:B30)</f>
        <v>0</v>
      </c>
      <c r="AI41" s="290"/>
      <c r="AJ41" s="92" t="s">
        <v>140</v>
      </c>
      <c r="AK41" s="286">
        <f>ROUNDUP(AH41/10,0)</f>
        <v>0</v>
      </c>
      <c r="AL41" s="287"/>
      <c r="AM41" s="265"/>
      <c r="AN41" s="265"/>
    </row>
    <row r="42" spans="1:40" ht="18" customHeight="1" x14ac:dyDescent="0.15">
      <c r="A42" s="265" t="s">
        <v>131</v>
      </c>
      <c r="B42" s="265"/>
      <c r="C42" s="265"/>
      <c r="D42" s="68">
        <f>D40</f>
        <v>0</v>
      </c>
      <c r="E42" s="68">
        <f>E40</f>
        <v>0</v>
      </c>
      <c r="F42" s="282">
        <f>F40</f>
        <v>0</v>
      </c>
      <c r="G42" s="290"/>
      <c r="H42" s="283"/>
      <c r="I42" s="282">
        <f>SUM(D42:H42)</f>
        <v>0</v>
      </c>
      <c r="J42" s="290"/>
      <c r="K42" s="283"/>
      <c r="M42" s="294"/>
      <c r="N42" s="301"/>
      <c r="O42" s="302"/>
      <c r="P42" s="303"/>
      <c r="Q42" s="278" t="s">
        <v>141</v>
      </c>
      <c r="R42" s="279"/>
      <c r="S42" s="279"/>
      <c r="T42" s="279"/>
      <c r="U42" s="279"/>
      <c r="V42" s="279"/>
      <c r="W42" s="279"/>
      <c r="X42" s="279"/>
      <c r="Y42" s="279"/>
      <c r="Z42" s="279"/>
      <c r="AA42" s="279"/>
      <c r="AB42" s="279"/>
      <c r="AC42" s="279"/>
      <c r="AD42" s="279"/>
      <c r="AE42" s="279"/>
      <c r="AF42" s="279"/>
      <c r="AG42" s="280"/>
      <c r="AH42" s="286">
        <f>ROUNDDOWN(I44,1)</f>
        <v>0</v>
      </c>
      <c r="AI42" s="287"/>
      <c r="AJ42" s="93" t="s">
        <v>140</v>
      </c>
      <c r="AK42" s="286">
        <f>ROUNDUP(IF(X44="",AH42/40,IF(X44="○",AH42/50)),0)</f>
        <v>0</v>
      </c>
      <c r="AL42" s="287"/>
      <c r="AM42" s="265"/>
      <c r="AN42" s="265"/>
    </row>
    <row r="43" spans="1:40" ht="18" customHeight="1" x14ac:dyDescent="0.15">
      <c r="A43" s="58"/>
      <c r="B43" s="1"/>
      <c r="H43" s="3" t="s">
        <v>142</v>
      </c>
      <c r="M43" s="90"/>
      <c r="N43" s="278" t="s">
        <v>143</v>
      </c>
      <c r="O43" s="279"/>
      <c r="P43" s="279"/>
      <c r="Q43" s="279"/>
      <c r="R43" s="279"/>
      <c r="S43" s="279"/>
      <c r="T43" s="279"/>
      <c r="U43" s="279"/>
      <c r="V43" s="279"/>
      <c r="W43" s="279"/>
      <c r="X43" s="279"/>
      <c r="Y43" s="279"/>
      <c r="Z43" s="279"/>
      <c r="AA43" s="279"/>
      <c r="AB43" s="279"/>
      <c r="AC43" s="279"/>
      <c r="AD43" s="279"/>
      <c r="AE43" s="279"/>
      <c r="AF43" s="279"/>
      <c r="AG43" s="280"/>
      <c r="AH43" s="281"/>
      <c r="AI43" s="281"/>
      <c r="AJ43" s="281"/>
      <c r="AK43" s="281"/>
      <c r="AL43" s="281"/>
      <c r="AM43" s="282" cm="1">
        <f t="array" ref="AM43">ROUNDUP(_xlfn.IFS(AM40&lt;2,1,AND(AM40&lt;=2,AM40&lt;6),AM40-1,AM40&gt;=6,AM40/2*3),1)</f>
        <v>1</v>
      </c>
      <c r="AN43" s="283"/>
    </row>
    <row r="44" spans="1:40" ht="18" customHeight="1" x14ac:dyDescent="0.15">
      <c r="B44" s="58"/>
      <c r="I44" s="265">
        <f>I42/3</f>
        <v>0</v>
      </c>
      <c r="J44" s="265"/>
      <c r="K44" s="265"/>
      <c r="M44" s="94" t="s">
        <v>144</v>
      </c>
      <c r="N44" s="95"/>
      <c r="O44" s="96"/>
      <c r="P44" s="96"/>
      <c r="Q44" s="96"/>
      <c r="R44" s="96"/>
      <c r="S44" s="96"/>
      <c r="T44" s="96"/>
      <c r="U44" s="96"/>
      <c r="V44" s="96"/>
      <c r="W44" s="96"/>
      <c r="X44" s="284"/>
      <c r="Y44" s="285"/>
      <c r="Z44" s="96"/>
      <c r="AA44" s="96"/>
      <c r="AB44" s="96"/>
      <c r="AC44" s="96"/>
      <c r="AD44" s="96"/>
      <c r="AE44" s="96"/>
      <c r="AF44" s="96"/>
      <c r="AG44" s="96"/>
      <c r="AH44" s="96"/>
      <c r="AI44" s="96"/>
      <c r="AJ44" s="96"/>
      <c r="AK44" s="96"/>
      <c r="AL44" s="96"/>
      <c r="AM44" s="96"/>
      <c r="AN44" s="96"/>
    </row>
    <row r="45" spans="1:40" ht="14.25" customHeight="1" x14ac:dyDescent="0.15">
      <c r="B45" s="58"/>
      <c r="I45" s="66"/>
      <c r="J45" s="66"/>
      <c r="K45" s="66"/>
      <c r="M45" s="3" t="s">
        <v>145</v>
      </c>
      <c r="N45" s="88"/>
      <c r="O45" s="97"/>
      <c r="P45" s="97"/>
      <c r="Q45" s="97"/>
      <c r="R45" s="97"/>
      <c r="S45" s="97"/>
      <c r="T45" s="97"/>
      <c r="U45" s="97"/>
      <c r="V45" s="97"/>
      <c r="W45" s="97"/>
      <c r="X45" s="91"/>
      <c r="Y45" s="91"/>
      <c r="Z45" s="97"/>
      <c r="AA45" s="97"/>
      <c r="AB45" s="97"/>
      <c r="AC45" s="97"/>
      <c r="AD45" s="97"/>
      <c r="AE45" s="97"/>
      <c r="AF45" s="97"/>
      <c r="AG45" s="97"/>
      <c r="AH45" s="97"/>
      <c r="AI45" s="97"/>
      <c r="AJ45" s="97"/>
      <c r="AK45" s="97"/>
      <c r="AL45" s="97"/>
      <c r="AM45" s="97"/>
      <c r="AN45" s="97"/>
    </row>
    <row r="46" spans="1:40" ht="13.5" customHeight="1" x14ac:dyDescent="0.15">
      <c r="B46" s="58"/>
      <c r="I46" s="66"/>
      <c r="J46" s="66"/>
      <c r="K46" s="66"/>
      <c r="M46" s="3" t="s">
        <v>146</v>
      </c>
      <c r="N46" s="88"/>
      <c r="O46" s="97"/>
      <c r="P46" s="97"/>
      <c r="Q46" s="97"/>
      <c r="R46" s="97"/>
      <c r="S46" s="97"/>
      <c r="T46" s="97"/>
      <c r="U46" s="97"/>
      <c r="V46" s="97"/>
      <c r="W46" s="97"/>
      <c r="X46" s="91"/>
      <c r="Y46" s="91"/>
      <c r="Z46" s="97"/>
      <c r="AA46" s="97"/>
      <c r="AB46" s="97"/>
      <c r="AC46" s="97"/>
      <c r="AD46" s="97"/>
      <c r="AE46" s="97"/>
      <c r="AF46" s="97"/>
      <c r="AG46" s="97"/>
      <c r="AH46" s="97"/>
      <c r="AI46" s="97"/>
      <c r="AJ46" s="97"/>
      <c r="AK46" s="97"/>
      <c r="AL46" s="97"/>
      <c r="AM46" s="97"/>
      <c r="AN46" s="97"/>
    </row>
    <row r="47" spans="1:40" ht="13.5" customHeight="1" x14ac:dyDescent="0.15">
      <c r="A47" s="84"/>
      <c r="B47" s="84"/>
      <c r="C47" s="84"/>
      <c r="D47" s="84"/>
      <c r="E47" s="84"/>
      <c r="F47" s="84"/>
      <c r="G47" s="84"/>
      <c r="H47" s="84"/>
      <c r="I47" s="84"/>
      <c r="J47" s="3"/>
      <c r="K47" s="3"/>
      <c r="L47" s="3"/>
      <c r="M47" s="288" t="s">
        <v>147</v>
      </c>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row>
    <row r="48" spans="1:40" ht="4.5" customHeight="1" x14ac:dyDescent="0.15">
      <c r="A48" s="84"/>
      <c r="B48" s="84"/>
      <c r="C48" s="84"/>
      <c r="D48" s="84"/>
      <c r="E48" s="84"/>
      <c r="F48" s="84"/>
      <c r="G48" s="84"/>
      <c r="H48" s="84"/>
      <c r="I48" s="84"/>
      <c r="J48" s="3"/>
      <c r="K48" s="3"/>
      <c r="L48" s="3"/>
      <c r="M48" s="86"/>
      <c r="N48" s="3"/>
      <c r="W48" s="66"/>
      <c r="X48" s="3"/>
      <c r="Y48" s="3"/>
      <c r="Z48" s="3"/>
      <c r="AA48" s="3"/>
      <c r="AB48" s="3"/>
      <c r="AC48" s="3"/>
      <c r="AD48" s="3"/>
      <c r="AE48" s="3"/>
      <c r="AF48" s="3"/>
      <c r="AG48" s="3"/>
      <c r="AH48" s="3"/>
      <c r="AI48" s="3"/>
      <c r="AJ48" s="86"/>
      <c r="AK48" s="3"/>
      <c r="AL48" s="66"/>
      <c r="AM48" s="66"/>
      <c r="AN48" s="58"/>
    </row>
    <row r="49" spans="1:40" ht="21" customHeight="1" x14ac:dyDescent="0.15">
      <c r="A49" s="41" t="s">
        <v>148</v>
      </c>
      <c r="B49" s="1"/>
      <c r="C49" s="61"/>
      <c r="D49" s="61"/>
      <c r="E49" s="61"/>
      <c r="F49" s="61"/>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61"/>
      <c r="AM49" s="61"/>
      <c r="AN49" s="58"/>
    </row>
    <row r="50" spans="1:40" ht="24.95" customHeight="1" x14ac:dyDescent="0.15">
      <c r="A50" s="58"/>
      <c r="B50" s="66"/>
      <c r="C50" s="272" t="s">
        <v>121</v>
      </c>
      <c r="D50" s="273"/>
      <c r="E50" s="274" t="s">
        <v>24</v>
      </c>
      <c r="F50" s="274"/>
      <c r="G50" s="274"/>
      <c r="H50" s="274"/>
      <c r="I50" s="272" t="s">
        <v>194</v>
      </c>
      <c r="J50" s="273"/>
      <c r="K50" s="273"/>
      <c r="L50" s="273"/>
      <c r="M50" s="273"/>
      <c r="N50" s="275"/>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58"/>
    </row>
    <row r="51" spans="1:40" ht="18" customHeight="1" x14ac:dyDescent="0.15">
      <c r="A51" s="58"/>
      <c r="B51" s="66"/>
      <c r="C51" s="98" t="s">
        <v>149</v>
      </c>
      <c r="D51" s="98" t="s">
        <v>150</v>
      </c>
      <c r="E51" s="99" t="s">
        <v>149</v>
      </c>
      <c r="F51" s="277" t="s">
        <v>150</v>
      </c>
      <c r="G51" s="277"/>
      <c r="H51" s="277"/>
      <c r="I51" s="269" t="s">
        <v>149</v>
      </c>
      <c r="J51" s="270"/>
      <c r="K51" s="271"/>
      <c r="L51" s="269" t="s">
        <v>150</v>
      </c>
      <c r="M51" s="270"/>
      <c r="N51" s="271"/>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100"/>
      <c r="AM51" s="100"/>
      <c r="AN51" s="58"/>
    </row>
    <row r="52" spans="1:40" ht="18" customHeight="1" x14ac:dyDescent="0.15">
      <c r="A52" s="58"/>
      <c r="B52" s="68" t="s">
        <v>151</v>
      </c>
      <c r="C52" s="99">
        <f>COUNTIFS($B$11:$B$30,C$50,$C$11:$C$30,"A",$E$11:$E$30,"*")</f>
        <v>0</v>
      </c>
      <c r="D52" s="99">
        <f>COUNTIFS($B$11:$B$30,C$50,$C$11:$C$30,"B",$E$11:$E$30,"*")</f>
        <v>0</v>
      </c>
      <c r="E52" s="99">
        <f>COUNTIFS($B$11:$B$30,E$50,$C$11:$C$30,"A",$E$11:$E$30,"*")</f>
        <v>0</v>
      </c>
      <c r="F52" s="269">
        <f>COUNTIFS($B$11:$B$30,E$50,$C$11:$C$30,"B",$E$11:$E$30,"*")</f>
        <v>0</v>
      </c>
      <c r="G52" s="270"/>
      <c r="H52" s="271"/>
      <c r="I52" s="269">
        <f>COUNTIFS($B$11:$B$30,I$50,$C$11:$C$30,"A",$E$11:$E$30,"*")</f>
        <v>0</v>
      </c>
      <c r="J52" s="270"/>
      <c r="K52" s="271"/>
      <c r="L52" s="269">
        <f>COUNTIFS($B$11:$B$30,I$50,$C$11:$C$30,"B",$E$11:$E$30,"*")</f>
        <v>0</v>
      </c>
      <c r="M52" s="270"/>
      <c r="N52" s="271"/>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100"/>
      <c r="AM52" s="100"/>
      <c r="AN52" s="58"/>
    </row>
    <row r="53" spans="1:40" ht="18" customHeight="1" x14ac:dyDescent="0.15">
      <c r="A53" s="58"/>
      <c r="B53" s="69" t="s">
        <v>152</v>
      </c>
      <c r="C53" s="101"/>
      <c r="D53" s="101"/>
      <c r="E53" s="99">
        <f>COUNTIFS($B$11:$B$30,E$50,$C$11:$C$30,"C",$E$11:$E$30,"*")</f>
        <v>0</v>
      </c>
      <c r="F53" s="269">
        <f>COUNTIFS($B$11:$B$30,E$50,$C$11:$C$30,"D",$E$11:$E$30,"*")</f>
        <v>0</v>
      </c>
      <c r="G53" s="270"/>
      <c r="H53" s="271"/>
      <c r="I53" s="269">
        <f>COUNTIFS($B$11:$B$30,I$50,$C$11:$C$30,"C",$E$11:$E$30,"*")</f>
        <v>0</v>
      </c>
      <c r="J53" s="270"/>
      <c r="K53" s="271"/>
      <c r="L53" s="269">
        <f>COUNTIFS($B$11:$B$30,I$50,$C$11:$C$30,"D",$E$11:$E$30,"*")</f>
        <v>0</v>
      </c>
      <c r="M53" s="270"/>
      <c r="N53" s="271"/>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100"/>
      <c r="AM53" s="100"/>
      <c r="AN53" s="58"/>
    </row>
    <row r="54" spans="1:40" ht="18" customHeight="1" x14ac:dyDescent="0.15">
      <c r="A54" s="58"/>
      <c r="B54" s="69" t="s">
        <v>153</v>
      </c>
      <c r="C54" s="267"/>
      <c r="D54" s="268"/>
      <c r="E54" s="269" t="str">
        <f>IF($AK$3="４週",SUMIFS($AK$11:$AK$30,$B$11:$B$30,E50)/4/$AH$5,IF($AK$3="歴月",SUMIFS($AK$11:$AK$30,$B$11:$B$30,E50)/$AL$5,"記載する期間を選択してください"))</f>
        <v>記載する期間を選択してください</v>
      </c>
      <c r="F54" s="270"/>
      <c r="G54" s="270"/>
      <c r="H54" s="271"/>
      <c r="I54" s="269" t="str">
        <f>IF($AK$3="４週",SUMIFS($AK$11:$AK$30,$B$11:$B$30,I50)/4/$AH$5,IF($AK$3="歴月",SUMIFS($AK$11:$AK$30,$B$11:$B$30,I50)/$AL$5,"記載する期間を選択してください"))</f>
        <v>記載する期間を選択してください</v>
      </c>
      <c r="J54" s="270"/>
      <c r="K54" s="270"/>
      <c r="L54" s="270"/>
      <c r="M54" s="270"/>
      <c r="N54" s="271"/>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58"/>
    </row>
    <row r="55" spans="1:40" ht="5.0999999999999996" customHeight="1" x14ac:dyDescent="0.15">
      <c r="A55" s="58"/>
      <c r="B55" s="1"/>
      <c r="C55" s="102">
        <v>2</v>
      </c>
      <c r="D55" s="102"/>
      <c r="E55" s="102">
        <v>3</v>
      </c>
      <c r="F55" s="102"/>
      <c r="G55" s="102"/>
      <c r="H55" s="102"/>
      <c r="I55" s="102">
        <v>4</v>
      </c>
      <c r="J55" s="102"/>
      <c r="K55" s="102"/>
      <c r="L55" s="102"/>
      <c r="M55" s="102"/>
      <c r="N55" s="102"/>
      <c r="O55" s="102">
        <v>5</v>
      </c>
      <c r="P55" s="102"/>
      <c r="Q55" s="102"/>
      <c r="R55" s="102"/>
      <c r="S55" s="102"/>
      <c r="T55" s="102"/>
      <c r="U55" s="102">
        <v>6</v>
      </c>
      <c r="V55" s="102"/>
      <c r="W55" s="102"/>
      <c r="X55" s="102"/>
      <c r="Y55" s="102"/>
      <c r="Z55" s="102"/>
      <c r="AA55" s="102">
        <v>7</v>
      </c>
      <c r="AB55" s="102"/>
      <c r="AC55" s="102"/>
      <c r="AD55" s="102"/>
      <c r="AE55" s="102"/>
      <c r="AF55" s="102"/>
      <c r="AG55" s="102">
        <v>8</v>
      </c>
      <c r="AH55" s="102"/>
      <c r="AI55" s="102"/>
      <c r="AJ55" s="102"/>
      <c r="AK55" s="102"/>
      <c r="AL55" s="102">
        <v>9</v>
      </c>
      <c r="AM55" s="103"/>
      <c r="AN55" s="58"/>
    </row>
    <row r="56" spans="1:40" ht="15" customHeight="1" x14ac:dyDescent="0.15">
      <c r="A56" s="3" t="s">
        <v>154</v>
      </c>
      <c r="B56" s="104"/>
      <c r="C56" s="105"/>
      <c r="D56" s="105"/>
      <c r="E56" s="105"/>
      <c r="F56" s="106"/>
      <c r="G56" s="105"/>
      <c r="H56" s="102"/>
      <c r="I56" s="102"/>
      <c r="J56" s="102"/>
      <c r="K56" s="102"/>
      <c r="L56" s="102"/>
      <c r="M56" s="102"/>
      <c r="N56" s="102"/>
      <c r="O56" s="102"/>
      <c r="P56" s="102"/>
      <c r="Q56" s="102"/>
      <c r="R56" s="102">
        <v>6</v>
      </c>
      <c r="S56" s="102"/>
      <c r="T56" s="102"/>
      <c r="U56" s="102"/>
      <c r="V56" s="102"/>
      <c r="W56" s="102"/>
      <c r="X56" s="102">
        <v>7</v>
      </c>
      <c r="Y56" s="102"/>
      <c r="Z56" s="102"/>
      <c r="AA56" s="102"/>
      <c r="AB56" s="102"/>
      <c r="AC56" s="102"/>
      <c r="AD56" s="102">
        <v>8</v>
      </c>
      <c r="AE56" s="102"/>
      <c r="AF56" s="102"/>
      <c r="AG56" s="107"/>
      <c r="AH56" s="107"/>
      <c r="AI56" s="107"/>
      <c r="AJ56" s="107">
        <v>9</v>
      </c>
      <c r="AK56" s="108"/>
      <c r="AL56" s="108"/>
      <c r="AM56" s="58"/>
    </row>
    <row r="57" spans="1:40" s="3" customFormat="1" ht="15" customHeight="1" x14ac:dyDescent="0.15">
      <c r="A57" s="3" t="s">
        <v>155</v>
      </c>
      <c r="B57" s="84"/>
      <c r="C57" s="84"/>
      <c r="D57" s="84"/>
      <c r="E57" s="84"/>
      <c r="F57" s="84"/>
      <c r="G57" s="84"/>
      <c r="H57" s="41"/>
      <c r="I57" s="41"/>
      <c r="J57" s="41"/>
      <c r="K57" s="41"/>
      <c r="L57" s="41"/>
      <c r="M57" s="41"/>
    </row>
    <row r="58" spans="1:40" s="3" customFormat="1" ht="15" customHeight="1" x14ac:dyDescent="0.15">
      <c r="A58" s="3" t="s">
        <v>156</v>
      </c>
      <c r="B58" s="84"/>
      <c r="C58" s="84"/>
      <c r="D58" s="84"/>
      <c r="E58" s="84"/>
      <c r="F58" s="84"/>
      <c r="G58" s="84"/>
      <c r="H58" s="41"/>
      <c r="I58" s="41"/>
      <c r="J58" s="41"/>
      <c r="K58" s="41"/>
      <c r="L58" s="41"/>
      <c r="M58" s="41"/>
    </row>
    <row r="59" spans="1:40" s="3" customFormat="1" ht="15" customHeight="1" x14ac:dyDescent="0.15">
      <c r="A59" s="3" t="s">
        <v>157</v>
      </c>
      <c r="B59" s="84"/>
      <c r="C59" s="84"/>
      <c r="D59" s="84"/>
      <c r="E59" s="84"/>
      <c r="F59" s="84"/>
      <c r="G59" s="84"/>
      <c r="H59" s="41"/>
      <c r="I59" s="41"/>
      <c r="J59" s="41"/>
      <c r="K59" s="41"/>
      <c r="L59" s="41"/>
      <c r="M59" s="41"/>
    </row>
    <row r="60" spans="1:40" s="3" customFormat="1" ht="15" customHeight="1" x14ac:dyDescent="0.15">
      <c r="A60" s="3" t="s">
        <v>158</v>
      </c>
      <c r="B60" s="84"/>
      <c r="C60" s="84"/>
      <c r="D60" s="84"/>
      <c r="E60" s="84"/>
      <c r="F60" s="84"/>
      <c r="G60" s="84"/>
      <c r="H60" s="41"/>
      <c r="I60" s="41"/>
      <c r="J60" s="41"/>
      <c r="K60" s="41"/>
      <c r="L60" s="41"/>
      <c r="M60" s="41"/>
    </row>
    <row r="61" spans="1:40" ht="15" customHeight="1" x14ac:dyDescent="0.15">
      <c r="A61" s="3" t="s">
        <v>159</v>
      </c>
      <c r="B61" s="109"/>
      <c r="C61" s="3"/>
      <c r="D61" s="3"/>
      <c r="E61" s="3"/>
      <c r="F61" s="3"/>
      <c r="G61" s="3"/>
    </row>
    <row r="62" spans="1:40" ht="15" customHeight="1" x14ac:dyDescent="0.15">
      <c r="A62" s="3" t="s">
        <v>160</v>
      </c>
      <c r="B62" s="109"/>
      <c r="C62" s="3"/>
      <c r="D62" s="3"/>
      <c r="E62" s="3"/>
      <c r="F62" s="3"/>
      <c r="G62" s="3"/>
    </row>
    <row r="63" spans="1:40" ht="15" customHeight="1" x14ac:dyDescent="0.15">
      <c r="A63" s="3"/>
      <c r="B63" s="68" t="s">
        <v>161</v>
      </c>
      <c r="C63" s="265" t="s">
        <v>162</v>
      </c>
      <c r="D63" s="265"/>
      <c r="E63" s="265"/>
      <c r="F63" s="3"/>
      <c r="G63" s="3"/>
    </row>
    <row r="64" spans="1:40" ht="15" customHeight="1" x14ac:dyDescent="0.15">
      <c r="A64" s="3"/>
      <c r="B64" s="110" t="s">
        <v>122</v>
      </c>
      <c r="C64" s="266" t="s">
        <v>163</v>
      </c>
      <c r="D64" s="266"/>
      <c r="E64" s="266"/>
      <c r="F64" s="3"/>
      <c r="G64" s="3"/>
    </row>
    <row r="65" spans="1:7" ht="15" customHeight="1" x14ac:dyDescent="0.15">
      <c r="A65" s="3"/>
      <c r="B65" s="110" t="s">
        <v>124</v>
      </c>
      <c r="C65" s="266" t="s">
        <v>164</v>
      </c>
      <c r="D65" s="266"/>
      <c r="E65" s="266"/>
      <c r="F65" s="3"/>
      <c r="G65" s="3"/>
    </row>
    <row r="66" spans="1:7" ht="15" customHeight="1" x14ac:dyDescent="0.15">
      <c r="A66" s="3"/>
      <c r="B66" s="110" t="s">
        <v>125</v>
      </c>
      <c r="C66" s="266" t="s">
        <v>165</v>
      </c>
      <c r="D66" s="266"/>
      <c r="E66" s="266"/>
      <c r="F66" s="3"/>
      <c r="G66" s="3"/>
    </row>
    <row r="67" spans="1:7" ht="15" customHeight="1" x14ac:dyDescent="0.15">
      <c r="A67" s="3"/>
      <c r="B67" s="110" t="s">
        <v>126</v>
      </c>
      <c r="C67" s="266" t="s">
        <v>166</v>
      </c>
      <c r="D67" s="266"/>
      <c r="E67" s="266"/>
      <c r="F67" s="3"/>
      <c r="G67" s="3"/>
    </row>
    <row r="68" spans="1:7" ht="15" customHeight="1" x14ac:dyDescent="0.15">
      <c r="A68" s="3"/>
      <c r="B68" s="3" t="s">
        <v>167</v>
      </c>
      <c r="C68" s="3"/>
      <c r="D68" s="3"/>
      <c r="E68" s="3"/>
      <c r="F68" s="3"/>
      <c r="G68" s="3"/>
    </row>
    <row r="69" spans="1:7" ht="15" customHeight="1" x14ac:dyDescent="0.15">
      <c r="A69" s="3"/>
      <c r="B69" s="3" t="s">
        <v>168</v>
      </c>
      <c r="C69" s="3"/>
      <c r="D69" s="3"/>
      <c r="E69" s="3"/>
      <c r="F69" s="3"/>
      <c r="G69" s="3"/>
    </row>
    <row r="70" spans="1:7" ht="15" customHeight="1" x14ac:dyDescent="0.15">
      <c r="A70" s="3"/>
      <c r="B70" s="3" t="s">
        <v>169</v>
      </c>
      <c r="C70" s="3"/>
      <c r="D70" s="3"/>
      <c r="E70" s="3"/>
      <c r="F70" s="3"/>
      <c r="G70" s="3"/>
    </row>
    <row r="71" spans="1:7" ht="15" customHeight="1" x14ac:dyDescent="0.15">
      <c r="A71" s="3" t="s">
        <v>170</v>
      </c>
      <c r="B71" s="109"/>
      <c r="C71" s="3"/>
      <c r="D71" s="3"/>
      <c r="E71" s="3"/>
      <c r="F71" s="3"/>
      <c r="G71" s="3"/>
    </row>
    <row r="72" spans="1:7" ht="15" customHeight="1" x14ac:dyDescent="0.15">
      <c r="A72" s="3" t="s">
        <v>171</v>
      </c>
      <c r="B72" s="109"/>
      <c r="C72" s="3"/>
      <c r="D72" s="3"/>
      <c r="E72" s="3"/>
      <c r="F72" s="3"/>
      <c r="G72" s="3"/>
    </row>
    <row r="73" spans="1:7" ht="15" customHeight="1" x14ac:dyDescent="0.15">
      <c r="A73" s="3" t="s">
        <v>172</v>
      </c>
      <c r="B73" s="109"/>
      <c r="C73" s="3"/>
      <c r="D73" s="3"/>
      <c r="E73" s="3"/>
      <c r="F73" s="3"/>
      <c r="G73" s="3"/>
    </row>
    <row r="74" spans="1:7" ht="15" customHeight="1" x14ac:dyDescent="0.15">
      <c r="A74" s="3" t="s">
        <v>173</v>
      </c>
      <c r="B74" s="109"/>
      <c r="C74" s="3"/>
      <c r="D74" s="3"/>
      <c r="E74" s="3"/>
      <c r="F74" s="3"/>
      <c r="G74" s="3"/>
    </row>
    <row r="75" spans="1:7" ht="15" customHeight="1" x14ac:dyDescent="0.15">
      <c r="A75" s="3" t="s">
        <v>174</v>
      </c>
      <c r="B75" s="109"/>
      <c r="C75" s="3"/>
      <c r="D75" s="3"/>
      <c r="E75" s="3"/>
      <c r="F75" s="3"/>
      <c r="G75" s="3"/>
    </row>
    <row r="76" spans="1:7" ht="15" customHeight="1" x14ac:dyDescent="0.15">
      <c r="A76" s="3" t="s">
        <v>175</v>
      </c>
      <c r="B76" s="109"/>
      <c r="C76" s="3"/>
      <c r="D76" s="3"/>
      <c r="E76" s="3"/>
      <c r="F76" s="3"/>
      <c r="G76" s="3"/>
    </row>
    <row r="77" spans="1:7" ht="15" customHeight="1" x14ac:dyDescent="0.15">
      <c r="A77" s="3"/>
      <c r="B77" s="3" t="s">
        <v>176</v>
      </c>
      <c r="C77" s="3"/>
      <c r="D77" s="3"/>
      <c r="E77" s="3"/>
      <c r="F77" s="3"/>
      <c r="G77" s="3"/>
    </row>
    <row r="78" spans="1:7" ht="15" customHeight="1" x14ac:dyDescent="0.15">
      <c r="A78" s="3"/>
      <c r="B78" s="3" t="s">
        <v>177</v>
      </c>
      <c r="C78" s="3"/>
      <c r="D78" s="3"/>
      <c r="E78" s="3"/>
      <c r="F78" s="3"/>
      <c r="G78" s="3"/>
    </row>
    <row r="79" spans="1:7" ht="15" customHeight="1" x14ac:dyDescent="0.15">
      <c r="A79" s="3" t="s">
        <v>178</v>
      </c>
      <c r="B79" s="109"/>
      <c r="C79" s="3"/>
      <c r="D79" s="3"/>
      <c r="E79" s="3"/>
      <c r="F79" s="3"/>
      <c r="G79" s="3"/>
    </row>
    <row r="80" spans="1:7" ht="15" customHeight="1" x14ac:dyDescent="0.15">
      <c r="A80" s="3" t="s">
        <v>179</v>
      </c>
      <c r="B80" s="109"/>
      <c r="C80" s="3"/>
      <c r="D80" s="3"/>
      <c r="E80" s="3"/>
      <c r="F80" s="3"/>
      <c r="G80" s="3"/>
    </row>
    <row r="81" spans="1:7" ht="15" customHeight="1" x14ac:dyDescent="0.15">
      <c r="A81" s="3" t="s">
        <v>180</v>
      </c>
      <c r="B81" s="109"/>
      <c r="C81" s="3"/>
      <c r="D81" s="3"/>
      <c r="E81" s="3"/>
      <c r="F81" s="3"/>
      <c r="G81" s="3"/>
    </row>
    <row r="82" spans="1:7" ht="15" customHeight="1" x14ac:dyDescent="0.15">
      <c r="A82" s="3" t="s">
        <v>181</v>
      </c>
      <c r="B82" s="109"/>
      <c r="C82" s="3"/>
      <c r="D82" s="3"/>
      <c r="E82" s="3"/>
      <c r="F82" s="3"/>
      <c r="G82" s="3"/>
    </row>
    <row r="83" spans="1:7" ht="15" customHeight="1" x14ac:dyDescent="0.15">
      <c r="A83" s="3" t="s">
        <v>182</v>
      </c>
      <c r="B83" s="109"/>
      <c r="C83" s="3"/>
      <c r="D83" s="3"/>
      <c r="E83" s="3"/>
      <c r="F83" s="3"/>
      <c r="G83" s="3"/>
    </row>
    <row r="84" spans="1:7" ht="15" customHeight="1" x14ac:dyDescent="0.15">
      <c r="A84" s="3" t="s">
        <v>183</v>
      </c>
      <c r="B84" s="109"/>
      <c r="C84" s="3"/>
      <c r="D84" s="3"/>
      <c r="E84" s="3"/>
      <c r="F84" s="3"/>
      <c r="G84" s="3"/>
    </row>
    <row r="85" spans="1:7" ht="15" customHeight="1" x14ac:dyDescent="0.15">
      <c r="A85" s="3" t="s">
        <v>197</v>
      </c>
      <c r="B85" s="109"/>
      <c r="C85" s="3"/>
      <c r="D85" s="3"/>
      <c r="E85" s="3"/>
      <c r="F85" s="3"/>
      <c r="G85" s="3"/>
    </row>
    <row r="86" spans="1:7" ht="15" customHeight="1" x14ac:dyDescent="0.15">
      <c r="A86" s="3" t="s">
        <v>184</v>
      </c>
      <c r="B86" s="109"/>
      <c r="C86" s="3"/>
      <c r="D86" s="3"/>
      <c r="E86" s="3"/>
      <c r="F86" s="3"/>
      <c r="G86" s="3"/>
    </row>
    <row r="87" spans="1:7" ht="15" customHeight="1" x14ac:dyDescent="0.15">
      <c r="A87" s="115" t="s">
        <v>198</v>
      </c>
      <c r="B87" s="114"/>
    </row>
    <row r="88" spans="1:7" ht="15" customHeight="1" x14ac:dyDescent="0.15">
      <c r="A88" s="115" t="s">
        <v>199</v>
      </c>
      <c r="B88" s="114"/>
    </row>
    <row r="89" spans="1:7" ht="15" customHeight="1" x14ac:dyDescent="0.15">
      <c r="A89" s="115" t="s">
        <v>200</v>
      </c>
      <c r="B89" s="114"/>
    </row>
  </sheetData>
  <mergeCells count="136">
    <mergeCell ref="AK1:AN1"/>
    <mergeCell ref="M2:P2"/>
    <mergeCell ref="Q2:R2"/>
    <mergeCell ref="S2:T2"/>
    <mergeCell ref="U2:V2"/>
    <mergeCell ref="AK2:AN2"/>
    <mergeCell ref="J5:M5"/>
    <mergeCell ref="C5:I5"/>
    <mergeCell ref="AK3:AN3"/>
    <mergeCell ref="AK4:AN4"/>
    <mergeCell ref="AH5:AJ5"/>
    <mergeCell ref="A7:A10"/>
    <mergeCell ref="B7:B8"/>
    <mergeCell ref="C7:C10"/>
    <mergeCell ref="D7:D10"/>
    <mergeCell ref="E7:E10"/>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3"/>
  <dataValidations count="8">
    <dataValidation type="list" allowBlank="1" showInputMessage="1" sqref="B13:B30" xr:uid="{70821B68-D43E-44FF-B37D-FFA630F81FE0}">
      <formula1>INDIRECT($AK$1)</formula1>
    </dataValidation>
    <dataValidation type="list" allowBlank="1" showInputMessage="1" showErrorMessage="1" sqref="AK3:AN3" xr:uid="{411C6A2D-1E1D-42B7-8E12-CCB52FD1AE0E}">
      <formula1>"４週,歴月"</formula1>
    </dataValidation>
    <dataValidation type="list" allowBlank="1" showInputMessage="1" showErrorMessage="1" sqref="AK4:AN4" xr:uid="{4657BABE-6D16-4805-8AA9-639A6E0DC232}">
      <formula1>"予定,実績"</formula1>
    </dataValidation>
    <dataValidation type="whole" operator="greaterThanOrEqual" allowBlank="1" showInputMessage="1" showErrorMessage="1" sqref="D40:F41" xr:uid="{630E1EFD-D735-4779-9413-E7AE475BF04B}">
      <formula1>0</formula1>
    </dataValidation>
    <dataValidation operator="greaterThanOrEqual" allowBlank="1" showInputMessage="1" showErrorMessage="1" sqref="X38 I47:I48 U38 I34:I37 L34:L36 L47:L48" xr:uid="{7D1B4640-A3B4-4CD9-95D5-8F5DFAF64CEF}"/>
    <dataValidation type="list" allowBlank="1" showInputMessage="1" showErrorMessage="1" sqref="C11:C30" xr:uid="{042702CA-18C2-4ACB-948D-177C3540D7C7}">
      <formula1>"A,B,C,D"</formula1>
    </dataValidation>
    <dataValidation type="list" allowBlank="1" showInputMessage="1" showErrorMessage="1" sqref="M40:M43 X44:Y44" xr:uid="{12EF05A2-EF2A-4E19-8256-2DFB96669822}">
      <formula1>"○"</formula1>
    </dataValidation>
    <dataValidation allowBlank="1" showInputMessage="1" sqref="B11:B12" xr:uid="{8BACAD8A-A856-4CD0-BC16-8F993070B55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76D9-D234-4F15-9BF0-1878F091C339}">
  <dimension ref="A1:AN89"/>
  <sheetViews>
    <sheetView showGridLines="0" view="pageBreakPreview" topLeftCell="A36" zoomScaleNormal="100" zoomScaleSheetLayoutView="100" workbookViewId="0">
      <selection activeCell="AG52" sqref="AG52:AI52"/>
    </sheetView>
  </sheetViews>
  <sheetFormatPr defaultColWidth="8.25" defaultRowHeight="21" customHeight="1" x14ac:dyDescent="0.15"/>
  <cols>
    <col min="1" max="1" width="2.625" style="1" customWidth="1"/>
    <col min="2" max="2" width="15" style="2"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15">
      <c r="A1" s="56" t="s">
        <v>16</v>
      </c>
      <c r="C1" s="57"/>
      <c r="D1" s="57"/>
      <c r="E1" s="57"/>
      <c r="F1" s="57"/>
      <c r="G1" s="57"/>
      <c r="H1" s="57"/>
      <c r="I1" s="57"/>
      <c r="J1" s="57"/>
      <c r="K1" s="57"/>
      <c r="L1" s="57"/>
      <c r="M1" s="57"/>
      <c r="N1" s="57"/>
      <c r="O1" s="57"/>
      <c r="P1" s="57"/>
      <c r="Q1" s="57"/>
      <c r="R1" s="57"/>
      <c r="S1" s="57"/>
      <c r="T1" s="57"/>
      <c r="U1" s="57"/>
      <c r="V1" s="57"/>
      <c r="W1" s="57"/>
      <c r="X1" s="41"/>
      <c r="Y1" s="41"/>
      <c r="Z1" s="58"/>
      <c r="AA1" s="58"/>
      <c r="AB1" s="58"/>
      <c r="AC1" s="58"/>
      <c r="AD1" s="59"/>
      <c r="AE1" s="59"/>
      <c r="AF1" s="59"/>
      <c r="AG1" s="59"/>
      <c r="AH1" s="59"/>
      <c r="AI1" s="60" t="s">
        <v>101</v>
      </c>
      <c r="AJ1" s="60"/>
      <c r="AK1" s="321" t="s">
        <v>185</v>
      </c>
      <c r="AL1" s="321"/>
      <c r="AM1" s="321"/>
      <c r="AN1" s="321"/>
    </row>
    <row r="2" spans="1:40" ht="18" customHeight="1" x14ac:dyDescent="0.15">
      <c r="A2" s="58"/>
      <c r="B2" s="61"/>
      <c r="C2" s="61"/>
      <c r="D2" s="61"/>
      <c r="E2" s="61"/>
      <c r="F2" s="61"/>
      <c r="G2" s="61"/>
      <c r="H2" s="61"/>
      <c r="I2" s="61"/>
      <c r="J2" s="61"/>
      <c r="K2" s="61"/>
      <c r="L2" s="61"/>
      <c r="M2" s="322">
        <v>2026</v>
      </c>
      <c r="N2" s="322"/>
      <c r="O2" s="322"/>
      <c r="P2" s="322"/>
      <c r="Q2" s="323" t="s">
        <v>102</v>
      </c>
      <c r="R2" s="323"/>
      <c r="S2" s="322">
        <v>4</v>
      </c>
      <c r="T2" s="322"/>
      <c r="U2" s="323" t="s">
        <v>21</v>
      </c>
      <c r="V2" s="323"/>
      <c r="W2" s="61"/>
      <c r="X2" s="61"/>
      <c r="Y2" s="61"/>
      <c r="Z2" s="58"/>
      <c r="AA2" s="58"/>
      <c r="AC2" s="60"/>
      <c r="AD2" s="61"/>
      <c r="AE2" s="61"/>
      <c r="AF2" s="61"/>
      <c r="AG2" s="61"/>
      <c r="AH2" s="61"/>
      <c r="AI2" s="60" t="s">
        <v>103</v>
      </c>
      <c r="AJ2" s="60"/>
      <c r="AK2" s="324" t="s">
        <v>23</v>
      </c>
      <c r="AL2" s="324"/>
      <c r="AM2" s="324"/>
      <c r="AN2" s="324"/>
    </row>
    <row r="3" spans="1:40" ht="18" customHeight="1" x14ac:dyDescent="0.15">
      <c r="A3" s="62"/>
      <c r="B3" s="62"/>
      <c r="C3" s="62"/>
      <c r="D3" s="62"/>
      <c r="E3" s="62"/>
      <c r="F3" s="62"/>
      <c r="G3" s="62"/>
      <c r="H3" s="62"/>
      <c r="I3" s="62"/>
      <c r="J3" s="62"/>
      <c r="K3" s="62"/>
      <c r="L3" s="62"/>
      <c r="M3" s="62"/>
      <c r="N3" s="62"/>
      <c r="O3" s="62"/>
      <c r="P3" s="62"/>
      <c r="Q3" s="62"/>
      <c r="R3" s="62"/>
      <c r="S3" s="62"/>
      <c r="T3" s="62"/>
      <c r="U3" s="62"/>
      <c r="V3" s="62"/>
      <c r="W3" s="62"/>
      <c r="Y3" s="63"/>
      <c r="Z3" s="63"/>
      <c r="AA3" s="63"/>
      <c r="AB3" s="58"/>
      <c r="AC3" s="63"/>
      <c r="AD3" s="63"/>
      <c r="AE3" s="63"/>
      <c r="AF3" s="63"/>
      <c r="AG3" s="63"/>
      <c r="AH3" s="63"/>
      <c r="AI3" s="64" t="s">
        <v>104</v>
      </c>
      <c r="AJ3" s="60"/>
      <c r="AK3" s="331" t="s">
        <v>105</v>
      </c>
      <c r="AL3" s="331"/>
      <c r="AM3" s="331"/>
      <c r="AN3" s="331"/>
    </row>
    <row r="4" spans="1:40" ht="18" customHeight="1" x14ac:dyDescent="0.15">
      <c r="A4" s="62"/>
      <c r="B4" s="62"/>
      <c r="C4" s="62"/>
      <c r="D4" s="62"/>
      <c r="E4" s="62"/>
      <c r="F4" s="62"/>
      <c r="G4" s="62"/>
      <c r="H4" s="62"/>
      <c r="I4" s="62"/>
      <c r="J4" s="62"/>
      <c r="K4" s="62"/>
      <c r="L4" s="62"/>
      <c r="M4" s="62"/>
      <c r="N4" s="62"/>
      <c r="O4" s="62"/>
      <c r="P4" s="62"/>
      <c r="Q4" s="62"/>
      <c r="R4" s="62"/>
      <c r="S4" s="62"/>
      <c r="T4" s="62"/>
      <c r="U4" s="62"/>
      <c r="V4" s="62"/>
      <c r="W4" s="62"/>
      <c r="Y4" s="63"/>
      <c r="Z4" s="63"/>
      <c r="AA4" s="63"/>
      <c r="AB4" s="58"/>
      <c r="AC4" s="63"/>
      <c r="AD4" s="63"/>
      <c r="AE4" s="63"/>
      <c r="AF4" s="63"/>
      <c r="AG4" s="63"/>
      <c r="AH4" s="63"/>
      <c r="AI4" s="64" t="s">
        <v>106</v>
      </c>
      <c r="AJ4" s="60"/>
      <c r="AK4" s="331" t="s">
        <v>186</v>
      </c>
      <c r="AL4" s="331"/>
      <c r="AM4" s="331"/>
      <c r="AN4" s="331"/>
    </row>
    <row r="5" spans="1:40" ht="18" customHeight="1" x14ac:dyDescent="0.15">
      <c r="A5" s="62"/>
      <c r="B5" s="62"/>
      <c r="C5" s="328" t="s">
        <v>195</v>
      </c>
      <c r="D5" s="329"/>
      <c r="E5" s="329"/>
      <c r="F5" s="329"/>
      <c r="G5" s="329"/>
      <c r="H5" s="329"/>
      <c r="I5" s="330"/>
      <c r="J5" s="325" t="s">
        <v>0</v>
      </c>
      <c r="K5" s="326"/>
      <c r="L5" s="326"/>
      <c r="M5" s="327"/>
      <c r="N5" s="62"/>
      <c r="O5" s="62"/>
      <c r="P5" s="62"/>
      <c r="Q5" s="62"/>
      <c r="R5" s="62"/>
      <c r="S5" s="62"/>
      <c r="U5" s="62"/>
      <c r="V5" s="62"/>
      <c r="W5" s="62"/>
      <c r="Y5" s="63"/>
      <c r="Z5" s="63"/>
      <c r="AA5" s="63"/>
      <c r="AB5" s="58"/>
      <c r="AC5" s="63"/>
      <c r="AD5" s="63"/>
      <c r="AE5" s="63"/>
      <c r="AF5" s="63"/>
      <c r="AG5" s="64" t="s">
        <v>107</v>
      </c>
      <c r="AH5" s="332">
        <v>40</v>
      </c>
      <c r="AI5" s="332"/>
      <c r="AJ5" s="332"/>
      <c r="AK5" s="63" t="s">
        <v>108</v>
      </c>
      <c r="AL5" s="65">
        <v>160</v>
      </c>
      <c r="AM5" s="63" t="s">
        <v>109</v>
      </c>
      <c r="AN5" s="58"/>
    </row>
    <row r="6" spans="1:40" ht="9.9499999999999993" customHeight="1" x14ac:dyDescent="0.15">
      <c r="A6" s="58"/>
      <c r="B6" s="66"/>
      <c r="C6" s="66"/>
      <c r="D6" s="66"/>
      <c r="E6" s="66"/>
      <c r="F6" s="66"/>
      <c r="G6" s="66"/>
      <c r="H6" s="66"/>
      <c r="I6" s="66"/>
      <c r="J6" s="66"/>
      <c r="K6" s="66"/>
      <c r="L6" s="66"/>
      <c r="M6" s="66"/>
      <c r="N6" s="66"/>
      <c r="O6" s="66"/>
      <c r="P6" s="66"/>
      <c r="Q6" s="66"/>
      <c r="R6" s="66"/>
      <c r="S6" s="66"/>
      <c r="T6" s="66"/>
      <c r="U6" s="66"/>
      <c r="V6" s="66"/>
      <c r="W6" s="66"/>
      <c r="X6" s="61"/>
      <c r="Y6" s="61"/>
      <c r="Z6" s="61"/>
      <c r="AA6" s="61"/>
      <c r="AB6" s="61"/>
      <c r="AC6" s="61"/>
      <c r="AD6" s="61"/>
      <c r="AE6" s="61"/>
      <c r="AF6" s="61"/>
      <c r="AG6" s="61"/>
      <c r="AH6" s="61"/>
      <c r="AI6" s="61"/>
      <c r="AJ6" s="61"/>
      <c r="AK6" s="61"/>
      <c r="AL6" s="61"/>
      <c r="AM6" s="58"/>
      <c r="AN6" s="58"/>
    </row>
    <row r="7" spans="1:40" ht="15" customHeight="1" x14ac:dyDescent="0.15">
      <c r="A7" s="313" t="s">
        <v>110</v>
      </c>
      <c r="B7" s="316" t="s">
        <v>111</v>
      </c>
      <c r="C7" s="295" t="s">
        <v>112</v>
      </c>
      <c r="D7" s="265" t="s">
        <v>113</v>
      </c>
      <c r="E7" s="282" t="s">
        <v>114</v>
      </c>
      <c r="F7" s="314" t="s">
        <v>115</v>
      </c>
      <c r="G7" s="314"/>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287" t="s">
        <v>116</v>
      </c>
      <c r="AL7" s="289" t="s">
        <v>117</v>
      </c>
      <c r="AM7" s="315" t="s">
        <v>118</v>
      </c>
      <c r="AN7" s="315"/>
    </row>
    <row r="8" spans="1:40" ht="15" customHeight="1" x14ac:dyDescent="0.15">
      <c r="A8" s="313"/>
      <c r="B8" s="317"/>
      <c r="C8" s="298"/>
      <c r="D8" s="265"/>
      <c r="E8" s="282"/>
      <c r="F8" s="265" t="s">
        <v>17</v>
      </c>
      <c r="G8" s="265"/>
      <c r="H8" s="265"/>
      <c r="I8" s="265"/>
      <c r="J8" s="265"/>
      <c r="K8" s="265"/>
      <c r="L8" s="265"/>
      <c r="M8" s="265" t="s">
        <v>18</v>
      </c>
      <c r="N8" s="265"/>
      <c r="O8" s="265"/>
      <c r="P8" s="265"/>
      <c r="Q8" s="265"/>
      <c r="R8" s="265"/>
      <c r="S8" s="265"/>
      <c r="T8" s="265" t="s">
        <v>19</v>
      </c>
      <c r="U8" s="265"/>
      <c r="V8" s="265"/>
      <c r="W8" s="265"/>
      <c r="X8" s="265"/>
      <c r="Y8" s="265"/>
      <c r="Z8" s="265"/>
      <c r="AA8" s="265" t="s">
        <v>20</v>
      </c>
      <c r="AB8" s="265"/>
      <c r="AC8" s="265"/>
      <c r="AD8" s="265"/>
      <c r="AE8" s="265"/>
      <c r="AF8" s="265"/>
      <c r="AG8" s="265"/>
      <c r="AH8" s="265" t="s">
        <v>119</v>
      </c>
      <c r="AI8" s="265"/>
      <c r="AJ8" s="265"/>
      <c r="AK8" s="287"/>
      <c r="AL8" s="289"/>
      <c r="AM8" s="315"/>
      <c r="AN8" s="315"/>
    </row>
    <row r="9" spans="1:40" ht="15" customHeight="1" x14ac:dyDescent="0.15">
      <c r="A9" s="313"/>
      <c r="B9" s="318" t="s">
        <v>120</v>
      </c>
      <c r="C9" s="298"/>
      <c r="D9" s="265"/>
      <c r="E9" s="282"/>
      <c r="F9" s="70">
        <f>DATE($M$2,$S$2,1)</f>
        <v>46113</v>
      </c>
      <c r="G9" s="70">
        <f>DATE($M$2,$S$2,2)</f>
        <v>46114</v>
      </c>
      <c r="H9" s="70">
        <f>DATE($M$2,$S$2,3)</f>
        <v>46115</v>
      </c>
      <c r="I9" s="70">
        <f>DATE($M$2,$S$2,4)</f>
        <v>46116</v>
      </c>
      <c r="J9" s="70">
        <f>DATE($M$2,$S$2,5)</f>
        <v>46117</v>
      </c>
      <c r="K9" s="70">
        <f>DATE($M$2,$S$2,6)</f>
        <v>46118</v>
      </c>
      <c r="L9" s="70">
        <f>DATE($M$2,$S$2,7)</f>
        <v>46119</v>
      </c>
      <c r="M9" s="70">
        <f>DATE($M$2,$S$2,8)</f>
        <v>46120</v>
      </c>
      <c r="N9" s="70">
        <f>DATE($M$2,$S$2,9)</f>
        <v>46121</v>
      </c>
      <c r="O9" s="70">
        <f>DATE($M$2,$S$2,10)</f>
        <v>46122</v>
      </c>
      <c r="P9" s="70">
        <f>DATE($M$2,$S$2,11)</f>
        <v>46123</v>
      </c>
      <c r="Q9" s="70">
        <f>DATE($M$2,$S$2,12)</f>
        <v>46124</v>
      </c>
      <c r="R9" s="70">
        <f>DATE($M$2,$S$2,13)</f>
        <v>46125</v>
      </c>
      <c r="S9" s="70">
        <f>DATE($M$2,$S$2,14)</f>
        <v>46126</v>
      </c>
      <c r="T9" s="70">
        <f>DATE($M$2,$S$2,15)</f>
        <v>46127</v>
      </c>
      <c r="U9" s="70">
        <f>DATE($M$2,$S$2,16)</f>
        <v>46128</v>
      </c>
      <c r="V9" s="70">
        <f>DATE($M$2,$S$2,17)</f>
        <v>46129</v>
      </c>
      <c r="W9" s="70">
        <f>DATE($M$2,$S$2,18)</f>
        <v>46130</v>
      </c>
      <c r="X9" s="70">
        <f>DATE($M$2,$S$2,19)</f>
        <v>46131</v>
      </c>
      <c r="Y9" s="70">
        <f>DATE($M$2,$S$2,20)</f>
        <v>46132</v>
      </c>
      <c r="Z9" s="70">
        <f>DATE($M$2,$S$2,21)</f>
        <v>46133</v>
      </c>
      <c r="AA9" s="70">
        <f>DATE($M$2,$S$2,22)</f>
        <v>46134</v>
      </c>
      <c r="AB9" s="70">
        <f>DATE($M$2,$S$2,23)</f>
        <v>46135</v>
      </c>
      <c r="AC9" s="70">
        <f>DATE($M$2,$S$2,24)</f>
        <v>46136</v>
      </c>
      <c r="AD9" s="70">
        <f>DATE($M$2,$S$2,25)</f>
        <v>46137</v>
      </c>
      <c r="AE9" s="70">
        <f>DATE($M$2,$S$2,26)</f>
        <v>46138</v>
      </c>
      <c r="AF9" s="70">
        <f>DATE($M$2,$S$2,27)</f>
        <v>46139</v>
      </c>
      <c r="AG9" s="70">
        <f>DATE($M$2,$S$2,28)</f>
        <v>46140</v>
      </c>
      <c r="AH9" s="70">
        <f>IF(DAY(EOMONTH(F9,0))&lt;29,"",DATE($M$2,$S$2,29))</f>
        <v>46141</v>
      </c>
      <c r="AI9" s="70">
        <f>IF(DAY(EOMONTH(F9,0))&lt;30,"",DATE($M$2,$S$2,30))</f>
        <v>46142</v>
      </c>
      <c r="AJ9" s="70" t="str">
        <f>IF(DAY(EOMONTH(F9,0))&lt;31,"",DATE($M$2,$S$2,31))</f>
        <v/>
      </c>
      <c r="AK9" s="287"/>
      <c r="AL9" s="289"/>
      <c r="AM9" s="315"/>
      <c r="AN9" s="315"/>
    </row>
    <row r="10" spans="1:40" ht="15" customHeight="1" x14ac:dyDescent="0.15">
      <c r="A10" s="313"/>
      <c r="B10" s="319"/>
      <c r="C10" s="301"/>
      <c r="D10" s="265"/>
      <c r="E10" s="282"/>
      <c r="F10" s="71">
        <f>DATE($M$2,$S$2,1)</f>
        <v>46113</v>
      </c>
      <c r="G10" s="71">
        <f>DATE($M$2,$S$2,2)</f>
        <v>46114</v>
      </c>
      <c r="H10" s="71">
        <f>DATE($M$2,$S$2,3)</f>
        <v>46115</v>
      </c>
      <c r="I10" s="71">
        <f>DATE($M$2,$S$2,4)</f>
        <v>46116</v>
      </c>
      <c r="J10" s="71">
        <f>DATE($M$2,$S$2,5)</f>
        <v>46117</v>
      </c>
      <c r="K10" s="71">
        <f>DATE($M$2,$S$2,6)</f>
        <v>46118</v>
      </c>
      <c r="L10" s="71">
        <f>DATE($M$2,$S$2,7)</f>
        <v>46119</v>
      </c>
      <c r="M10" s="71">
        <f>DATE($M$2,$S$2,8)</f>
        <v>46120</v>
      </c>
      <c r="N10" s="71">
        <f>DATE($M$2,$S$2,9)</f>
        <v>46121</v>
      </c>
      <c r="O10" s="71">
        <f>DATE($M$2,$S$2,10)</f>
        <v>46122</v>
      </c>
      <c r="P10" s="71">
        <f>DATE($M$2,$S$2,11)</f>
        <v>46123</v>
      </c>
      <c r="Q10" s="71">
        <f>DATE($M$2,$S$2,12)</f>
        <v>46124</v>
      </c>
      <c r="R10" s="71">
        <f>DATE($M$2,$S$2,13)</f>
        <v>46125</v>
      </c>
      <c r="S10" s="71">
        <f>DATE($M$2,$S$2,14)</f>
        <v>46126</v>
      </c>
      <c r="T10" s="71">
        <f>DATE($M$2,$S$2,15)</f>
        <v>46127</v>
      </c>
      <c r="U10" s="71">
        <f>DATE($M$2,$S$2,16)</f>
        <v>46128</v>
      </c>
      <c r="V10" s="71">
        <f>DATE($M$2,$S$2,17)</f>
        <v>46129</v>
      </c>
      <c r="W10" s="71">
        <f>DATE($M$2,$S$2,18)</f>
        <v>46130</v>
      </c>
      <c r="X10" s="71">
        <f>DATE($M$2,$S$2,19)</f>
        <v>46131</v>
      </c>
      <c r="Y10" s="71">
        <f>DATE($M$2,$S$2,20)</f>
        <v>46132</v>
      </c>
      <c r="Z10" s="71">
        <f>DATE($M$2,$S$2,21)</f>
        <v>46133</v>
      </c>
      <c r="AA10" s="71">
        <f>DATE($M$2,$S$2,22)</f>
        <v>46134</v>
      </c>
      <c r="AB10" s="71">
        <f>DATE($M$2,$S$2,23)</f>
        <v>46135</v>
      </c>
      <c r="AC10" s="71">
        <f>DATE($M$2,$S$2,24)</f>
        <v>46136</v>
      </c>
      <c r="AD10" s="71">
        <f>DATE($M$2,$S$2,25)</f>
        <v>46137</v>
      </c>
      <c r="AE10" s="71">
        <f>DATE($M$2,$S$2,26)</f>
        <v>46138</v>
      </c>
      <c r="AF10" s="71">
        <f>DATE($M$2,$S$2,27)</f>
        <v>46139</v>
      </c>
      <c r="AG10" s="71">
        <f>DATE($M$2,$S$2,28)</f>
        <v>46140</v>
      </c>
      <c r="AH10" s="71">
        <f>IF(DAY(EOMONTH(F10,0))&lt;29,"",DATE($M$2,$S$2,29))</f>
        <v>46141</v>
      </c>
      <c r="AI10" s="71">
        <f>IF(DAY(EOMONTH(F10,0))&lt;30,"",DATE($M$2,$S$2,30))</f>
        <v>46142</v>
      </c>
      <c r="AJ10" s="71" t="str">
        <f>IF(DAY(EOMONTH(F10,0))&lt;31,"",DATE($M$2,$S$2,31))</f>
        <v/>
      </c>
      <c r="AK10" s="287"/>
      <c r="AL10" s="289"/>
      <c r="AM10" s="315"/>
      <c r="AN10" s="315"/>
    </row>
    <row r="11" spans="1:40" ht="18" customHeight="1" x14ac:dyDescent="0.15">
      <c r="A11" s="67">
        <v>1</v>
      </c>
      <c r="B11" s="72" t="s">
        <v>121</v>
      </c>
      <c r="C11" s="73" t="s">
        <v>124</v>
      </c>
      <c r="D11" s="74"/>
      <c r="E11" s="112" t="s">
        <v>81</v>
      </c>
      <c r="F11" s="76">
        <v>4</v>
      </c>
      <c r="G11" s="76">
        <v>4</v>
      </c>
      <c r="H11" s="76">
        <v>4</v>
      </c>
      <c r="I11" s="76">
        <v>4</v>
      </c>
      <c r="J11" s="76">
        <v>4</v>
      </c>
      <c r="K11" s="76"/>
      <c r="L11" s="76"/>
      <c r="M11" s="76">
        <v>4</v>
      </c>
      <c r="N11" s="76">
        <v>4</v>
      </c>
      <c r="O11" s="76">
        <v>4</v>
      </c>
      <c r="P11" s="76">
        <v>4</v>
      </c>
      <c r="Q11" s="76">
        <v>4</v>
      </c>
      <c r="R11" s="76"/>
      <c r="S11" s="76"/>
      <c r="T11" s="76">
        <v>4</v>
      </c>
      <c r="U11" s="76">
        <v>4</v>
      </c>
      <c r="V11" s="76">
        <v>4</v>
      </c>
      <c r="W11" s="76">
        <v>4</v>
      </c>
      <c r="X11" s="76">
        <v>4</v>
      </c>
      <c r="Y11" s="76"/>
      <c r="Z11" s="76"/>
      <c r="AA11" s="76">
        <v>4</v>
      </c>
      <c r="AB11" s="76">
        <v>4</v>
      </c>
      <c r="AC11" s="76">
        <v>4</v>
      </c>
      <c r="AD11" s="76">
        <v>4</v>
      </c>
      <c r="AE11" s="76">
        <v>4</v>
      </c>
      <c r="AF11" s="76"/>
      <c r="AG11" s="76"/>
      <c r="AH11" s="76"/>
      <c r="AI11" s="76"/>
      <c r="AJ11" s="76"/>
      <c r="AK11" s="77"/>
      <c r="AL11" s="78"/>
      <c r="AM11" s="320" t="s">
        <v>188</v>
      </c>
      <c r="AN11" s="320"/>
    </row>
    <row r="12" spans="1:40" ht="18" customHeight="1" x14ac:dyDescent="0.15">
      <c r="A12" s="67">
        <v>2</v>
      </c>
      <c r="B12" s="72" t="s">
        <v>123</v>
      </c>
      <c r="C12" s="73" t="s">
        <v>122</v>
      </c>
      <c r="D12" s="113" t="s">
        <v>192</v>
      </c>
      <c r="E12" s="112" t="s">
        <v>81</v>
      </c>
      <c r="F12" s="76">
        <v>8</v>
      </c>
      <c r="G12" s="76">
        <v>8</v>
      </c>
      <c r="H12" s="76">
        <v>8</v>
      </c>
      <c r="I12" s="76">
        <v>8</v>
      </c>
      <c r="J12" s="76">
        <v>8</v>
      </c>
      <c r="K12" s="76"/>
      <c r="L12" s="76"/>
      <c r="M12" s="76">
        <v>8</v>
      </c>
      <c r="N12" s="76">
        <v>8</v>
      </c>
      <c r="O12" s="76">
        <v>8</v>
      </c>
      <c r="P12" s="76">
        <v>8</v>
      </c>
      <c r="Q12" s="76">
        <v>8</v>
      </c>
      <c r="R12" s="76"/>
      <c r="S12" s="76"/>
      <c r="T12" s="76">
        <v>8</v>
      </c>
      <c r="U12" s="76">
        <v>8</v>
      </c>
      <c r="V12" s="76">
        <v>8</v>
      </c>
      <c r="W12" s="76">
        <v>8</v>
      </c>
      <c r="X12" s="76">
        <v>8</v>
      </c>
      <c r="Y12" s="76"/>
      <c r="Z12" s="76"/>
      <c r="AA12" s="76">
        <v>8</v>
      </c>
      <c r="AB12" s="76">
        <v>8</v>
      </c>
      <c r="AC12" s="76">
        <v>8</v>
      </c>
      <c r="AD12" s="76">
        <v>8</v>
      </c>
      <c r="AE12" s="76">
        <v>8</v>
      </c>
      <c r="AF12" s="76"/>
      <c r="AG12" s="76"/>
      <c r="AH12" s="76"/>
      <c r="AI12" s="76"/>
      <c r="AJ12" s="76"/>
      <c r="AK12" s="79">
        <f>+SUM(F12:AJ12)</f>
        <v>160</v>
      </c>
      <c r="AL12" s="80">
        <f t="shared" ref="AL12:AL30" si="0">IF($AK$3="４週",AK12/4,AK12/(DAY(EOMONTH($F$9,0))/7))</f>
        <v>40</v>
      </c>
      <c r="AM12" s="312"/>
      <c r="AN12" s="312"/>
    </row>
    <row r="13" spans="1:40" ht="18" customHeight="1" x14ac:dyDescent="0.15">
      <c r="A13" s="67">
        <v>3</v>
      </c>
      <c r="B13" s="72" t="s">
        <v>123</v>
      </c>
      <c r="C13" s="73" t="s">
        <v>124</v>
      </c>
      <c r="D13" s="113" t="s">
        <v>192</v>
      </c>
      <c r="E13" s="112" t="s">
        <v>81</v>
      </c>
      <c r="F13" s="76"/>
      <c r="G13" s="76">
        <v>4</v>
      </c>
      <c r="H13" s="76">
        <v>4</v>
      </c>
      <c r="I13" s="76">
        <v>4</v>
      </c>
      <c r="J13" s="76">
        <v>4</v>
      </c>
      <c r="K13" s="76"/>
      <c r="L13" s="76"/>
      <c r="M13" s="76">
        <v>4</v>
      </c>
      <c r="N13" s="76">
        <v>4</v>
      </c>
      <c r="O13" s="76">
        <v>4</v>
      </c>
      <c r="P13" s="76">
        <v>4</v>
      </c>
      <c r="Q13" s="76">
        <v>4</v>
      </c>
      <c r="R13" s="76"/>
      <c r="S13" s="76"/>
      <c r="T13" s="76">
        <v>4</v>
      </c>
      <c r="U13" s="76">
        <v>4</v>
      </c>
      <c r="V13" s="76">
        <v>4</v>
      </c>
      <c r="W13" s="76">
        <v>4</v>
      </c>
      <c r="X13" s="76">
        <v>4</v>
      </c>
      <c r="Y13" s="76"/>
      <c r="Z13" s="76"/>
      <c r="AA13" s="76">
        <v>4</v>
      </c>
      <c r="AB13" s="76">
        <v>4</v>
      </c>
      <c r="AC13" s="76">
        <v>4</v>
      </c>
      <c r="AD13" s="76">
        <v>4</v>
      </c>
      <c r="AE13" s="76">
        <v>4</v>
      </c>
      <c r="AF13" s="76"/>
      <c r="AG13" s="76"/>
      <c r="AH13" s="76"/>
      <c r="AI13" s="76"/>
      <c r="AJ13" s="76"/>
      <c r="AK13" s="79">
        <f>+SUM(F13:AJ13)</f>
        <v>76</v>
      </c>
      <c r="AL13" s="80">
        <f t="shared" si="0"/>
        <v>19</v>
      </c>
      <c r="AM13" s="320" t="s">
        <v>189</v>
      </c>
      <c r="AN13" s="320"/>
    </row>
    <row r="14" spans="1:40" ht="18" customHeight="1" x14ac:dyDescent="0.15">
      <c r="A14" s="67">
        <v>4</v>
      </c>
      <c r="B14" s="72" t="s">
        <v>187</v>
      </c>
      <c r="C14" s="73" t="s">
        <v>122</v>
      </c>
      <c r="D14" s="113" t="s">
        <v>192</v>
      </c>
      <c r="E14" s="112" t="s">
        <v>81</v>
      </c>
      <c r="F14" s="76"/>
      <c r="G14" s="76"/>
      <c r="H14" s="76">
        <v>8</v>
      </c>
      <c r="I14" s="76">
        <v>8</v>
      </c>
      <c r="J14" s="76">
        <v>8</v>
      </c>
      <c r="K14" s="76">
        <v>8</v>
      </c>
      <c r="L14" s="76">
        <v>8</v>
      </c>
      <c r="M14" s="76"/>
      <c r="N14" s="76"/>
      <c r="O14" s="76">
        <v>8</v>
      </c>
      <c r="P14" s="76">
        <v>8</v>
      </c>
      <c r="Q14" s="76">
        <v>8</v>
      </c>
      <c r="R14" s="76">
        <v>8</v>
      </c>
      <c r="S14" s="76">
        <v>8</v>
      </c>
      <c r="T14" s="76"/>
      <c r="U14" s="76"/>
      <c r="V14" s="76">
        <v>8</v>
      </c>
      <c r="W14" s="76">
        <v>8</v>
      </c>
      <c r="X14" s="76">
        <v>8</v>
      </c>
      <c r="Y14" s="76">
        <v>8</v>
      </c>
      <c r="Z14" s="76">
        <v>8</v>
      </c>
      <c r="AA14" s="76"/>
      <c r="AB14" s="76"/>
      <c r="AC14" s="76">
        <v>8</v>
      </c>
      <c r="AD14" s="76">
        <v>8</v>
      </c>
      <c r="AE14" s="76">
        <v>8</v>
      </c>
      <c r="AF14" s="76">
        <v>8</v>
      </c>
      <c r="AG14" s="76">
        <v>8</v>
      </c>
      <c r="AH14" s="76"/>
      <c r="AI14" s="76"/>
      <c r="AJ14" s="76"/>
      <c r="AK14" s="79">
        <f t="shared" ref="AK14:AK30" si="1">+SUM(F14:AJ14)</f>
        <v>160</v>
      </c>
      <c r="AL14" s="80">
        <f t="shared" si="0"/>
        <v>40</v>
      </c>
      <c r="AM14" s="312"/>
      <c r="AN14" s="312"/>
    </row>
    <row r="15" spans="1:40" ht="18" customHeight="1" x14ac:dyDescent="0.15">
      <c r="A15" s="67">
        <v>5</v>
      </c>
      <c r="B15" s="72" t="s">
        <v>187</v>
      </c>
      <c r="C15" s="73" t="s">
        <v>124</v>
      </c>
      <c r="D15" s="113" t="s">
        <v>192</v>
      </c>
      <c r="E15" s="112" t="s">
        <v>81</v>
      </c>
      <c r="F15" s="76">
        <v>3</v>
      </c>
      <c r="G15" s="76"/>
      <c r="H15" s="76"/>
      <c r="I15" s="76">
        <v>3</v>
      </c>
      <c r="J15" s="76">
        <v>4</v>
      </c>
      <c r="K15" s="76">
        <v>4</v>
      </c>
      <c r="L15" s="76">
        <v>4</v>
      </c>
      <c r="M15" s="111">
        <v>3</v>
      </c>
      <c r="N15" s="76">
        <v>3</v>
      </c>
      <c r="O15" s="76"/>
      <c r="P15" s="76"/>
      <c r="Q15" s="76">
        <v>4</v>
      </c>
      <c r="R15" s="76">
        <v>3</v>
      </c>
      <c r="S15" s="76">
        <v>4</v>
      </c>
      <c r="T15" s="76"/>
      <c r="U15" s="76">
        <v>3</v>
      </c>
      <c r="V15" s="76">
        <v>4</v>
      </c>
      <c r="W15" s="76">
        <v>3</v>
      </c>
      <c r="X15" s="76">
        <v>4</v>
      </c>
      <c r="Y15" s="76">
        <v>4</v>
      </c>
      <c r="Z15" s="76"/>
      <c r="AA15" s="76">
        <v>3</v>
      </c>
      <c r="AB15" s="76">
        <v>3</v>
      </c>
      <c r="AC15" s="76">
        <v>4</v>
      </c>
      <c r="AD15" s="76">
        <v>3</v>
      </c>
      <c r="AE15" s="76">
        <v>4</v>
      </c>
      <c r="AF15" s="76"/>
      <c r="AG15" s="76">
        <v>4</v>
      </c>
      <c r="AH15" s="76"/>
      <c r="AI15" s="76"/>
      <c r="AJ15" s="76"/>
      <c r="AK15" s="79">
        <f t="shared" si="1"/>
        <v>74</v>
      </c>
      <c r="AL15" s="80">
        <f t="shared" si="0"/>
        <v>18.5</v>
      </c>
      <c r="AM15" s="312" t="s">
        <v>190</v>
      </c>
      <c r="AN15" s="312"/>
    </row>
    <row r="16" spans="1:40" ht="18" customHeight="1" x14ac:dyDescent="0.15">
      <c r="A16" s="67">
        <v>6</v>
      </c>
      <c r="B16" s="72" t="s">
        <v>187</v>
      </c>
      <c r="C16" s="73" t="s">
        <v>125</v>
      </c>
      <c r="D16" s="113" t="s">
        <v>193</v>
      </c>
      <c r="E16" s="112" t="s">
        <v>81</v>
      </c>
      <c r="F16" s="76">
        <v>4</v>
      </c>
      <c r="G16" s="76">
        <v>4</v>
      </c>
      <c r="H16" s="76"/>
      <c r="I16" s="76">
        <v>4</v>
      </c>
      <c r="J16" s="76">
        <v>4</v>
      </c>
      <c r="K16" s="76"/>
      <c r="L16" s="76"/>
      <c r="M16" s="76">
        <v>4</v>
      </c>
      <c r="N16" s="76"/>
      <c r="O16" s="76">
        <v>5</v>
      </c>
      <c r="P16" s="76"/>
      <c r="Q16" s="76">
        <v>4</v>
      </c>
      <c r="R16" s="76"/>
      <c r="S16" s="76"/>
      <c r="T16" s="76"/>
      <c r="U16" s="76"/>
      <c r="V16" s="76">
        <v>3</v>
      </c>
      <c r="W16" s="76">
        <v>4</v>
      </c>
      <c r="X16" s="76"/>
      <c r="Y16" s="76"/>
      <c r="Z16" s="76"/>
      <c r="AA16" s="76">
        <v>4</v>
      </c>
      <c r="AB16" s="76">
        <v>4</v>
      </c>
      <c r="AC16" s="76"/>
      <c r="AD16" s="76">
        <v>4</v>
      </c>
      <c r="AE16" s="76">
        <v>4</v>
      </c>
      <c r="AF16" s="76"/>
      <c r="AG16" s="76">
        <v>4</v>
      </c>
      <c r="AH16" s="76"/>
      <c r="AI16" s="76"/>
      <c r="AJ16" s="76"/>
      <c r="AK16" s="79">
        <f t="shared" si="1"/>
        <v>56</v>
      </c>
      <c r="AL16" s="80">
        <f t="shared" si="0"/>
        <v>14</v>
      </c>
      <c r="AM16" s="312"/>
      <c r="AN16" s="312"/>
    </row>
    <row r="17" spans="1:40" ht="18" customHeight="1" x14ac:dyDescent="0.15">
      <c r="A17" s="67">
        <v>7</v>
      </c>
      <c r="B17" s="72" t="s">
        <v>187</v>
      </c>
      <c r="C17" s="73" t="s">
        <v>126</v>
      </c>
      <c r="D17" s="113" t="s">
        <v>191</v>
      </c>
      <c r="E17" s="112" t="s">
        <v>81</v>
      </c>
      <c r="F17" s="76"/>
      <c r="G17" s="76"/>
      <c r="H17" s="76">
        <v>3</v>
      </c>
      <c r="I17" s="76"/>
      <c r="J17" s="76">
        <v>2</v>
      </c>
      <c r="K17" s="76">
        <v>2</v>
      </c>
      <c r="L17" s="76">
        <v>2</v>
      </c>
      <c r="M17" s="76">
        <v>4</v>
      </c>
      <c r="N17" s="76">
        <v>3</v>
      </c>
      <c r="O17" s="76"/>
      <c r="P17" s="76"/>
      <c r="Q17" s="76"/>
      <c r="R17" s="76">
        <v>4</v>
      </c>
      <c r="S17" s="76">
        <v>4</v>
      </c>
      <c r="T17" s="76"/>
      <c r="U17" s="76"/>
      <c r="V17" s="76"/>
      <c r="W17" s="76">
        <v>3</v>
      </c>
      <c r="X17" s="76">
        <v>3</v>
      </c>
      <c r="Y17" s="76"/>
      <c r="Z17" s="76">
        <v>2</v>
      </c>
      <c r="AA17" s="76"/>
      <c r="AB17" s="76">
        <v>2</v>
      </c>
      <c r="AC17" s="76">
        <v>3</v>
      </c>
      <c r="AD17" s="76"/>
      <c r="AE17" s="76"/>
      <c r="AF17" s="76">
        <v>1</v>
      </c>
      <c r="AG17" s="76"/>
      <c r="AH17" s="76"/>
      <c r="AI17" s="76"/>
      <c r="AJ17" s="76"/>
      <c r="AK17" s="79">
        <f t="shared" si="1"/>
        <v>38</v>
      </c>
      <c r="AL17" s="80">
        <f t="shared" si="0"/>
        <v>9.5</v>
      </c>
      <c r="AM17" s="312" t="s">
        <v>190</v>
      </c>
      <c r="AN17" s="312"/>
    </row>
    <row r="18" spans="1:40" ht="18" customHeight="1" x14ac:dyDescent="0.15">
      <c r="A18" s="67">
        <v>8</v>
      </c>
      <c r="B18" s="72"/>
      <c r="C18" s="73"/>
      <c r="D18" s="74"/>
      <c r="E18" s="75"/>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9">
        <f t="shared" si="1"/>
        <v>0</v>
      </c>
      <c r="AL18" s="80">
        <f t="shared" si="0"/>
        <v>0</v>
      </c>
      <c r="AM18" s="312"/>
      <c r="AN18" s="312"/>
    </row>
    <row r="19" spans="1:40" ht="18" customHeight="1" x14ac:dyDescent="0.15">
      <c r="A19" s="67">
        <v>9</v>
      </c>
      <c r="B19" s="72"/>
      <c r="C19" s="73"/>
      <c r="D19" s="74"/>
      <c r="E19" s="75"/>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9">
        <f t="shared" si="1"/>
        <v>0</v>
      </c>
      <c r="AL19" s="80">
        <f t="shared" si="0"/>
        <v>0</v>
      </c>
      <c r="AM19" s="312"/>
      <c r="AN19" s="312"/>
    </row>
    <row r="20" spans="1:40" ht="18" customHeight="1" x14ac:dyDescent="0.15">
      <c r="A20" s="67">
        <v>10</v>
      </c>
      <c r="B20" s="72"/>
      <c r="C20" s="73"/>
      <c r="D20" s="74"/>
      <c r="E20" s="75"/>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9">
        <f t="shared" si="1"/>
        <v>0</v>
      </c>
      <c r="AL20" s="80">
        <f t="shared" si="0"/>
        <v>0</v>
      </c>
      <c r="AM20" s="312"/>
      <c r="AN20" s="312"/>
    </row>
    <row r="21" spans="1:40" ht="18" customHeight="1" x14ac:dyDescent="0.15">
      <c r="A21" s="67">
        <v>11</v>
      </c>
      <c r="B21" s="72"/>
      <c r="C21" s="73"/>
      <c r="D21" s="74"/>
      <c r="E21" s="75"/>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9">
        <f t="shared" si="1"/>
        <v>0</v>
      </c>
      <c r="AL21" s="80">
        <f t="shared" si="0"/>
        <v>0</v>
      </c>
      <c r="AM21" s="312"/>
      <c r="AN21" s="312"/>
    </row>
    <row r="22" spans="1:40" ht="18" customHeight="1" x14ac:dyDescent="0.15">
      <c r="A22" s="67">
        <v>12</v>
      </c>
      <c r="B22" s="72"/>
      <c r="C22" s="73"/>
      <c r="D22" s="74"/>
      <c r="E22" s="75"/>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9">
        <f t="shared" si="1"/>
        <v>0</v>
      </c>
      <c r="AL22" s="80">
        <f t="shared" si="0"/>
        <v>0</v>
      </c>
      <c r="AM22" s="312"/>
      <c r="AN22" s="312"/>
    </row>
    <row r="23" spans="1:40" ht="18" customHeight="1" x14ac:dyDescent="0.15">
      <c r="A23" s="67">
        <v>13</v>
      </c>
      <c r="B23" s="72"/>
      <c r="C23" s="73"/>
      <c r="D23" s="74"/>
      <c r="E23" s="75"/>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9">
        <f t="shared" si="1"/>
        <v>0</v>
      </c>
      <c r="AL23" s="80">
        <f t="shared" si="0"/>
        <v>0</v>
      </c>
      <c r="AM23" s="312"/>
      <c r="AN23" s="312"/>
    </row>
    <row r="24" spans="1:40" ht="18" customHeight="1" x14ac:dyDescent="0.15">
      <c r="A24" s="67">
        <v>14</v>
      </c>
      <c r="B24" s="72"/>
      <c r="C24" s="73"/>
      <c r="D24" s="74"/>
      <c r="E24" s="75"/>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9">
        <f t="shared" si="1"/>
        <v>0</v>
      </c>
      <c r="AL24" s="80">
        <f t="shared" si="0"/>
        <v>0</v>
      </c>
      <c r="AM24" s="312"/>
      <c r="AN24" s="312"/>
    </row>
    <row r="25" spans="1:40" ht="18" customHeight="1" x14ac:dyDescent="0.15">
      <c r="A25" s="67">
        <v>15</v>
      </c>
      <c r="B25" s="72"/>
      <c r="C25" s="73"/>
      <c r="D25" s="74"/>
      <c r="E25" s="75"/>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9">
        <f t="shared" si="1"/>
        <v>0</v>
      </c>
      <c r="AL25" s="80">
        <f t="shared" si="0"/>
        <v>0</v>
      </c>
      <c r="AM25" s="312"/>
      <c r="AN25" s="312"/>
    </row>
    <row r="26" spans="1:40" ht="18" customHeight="1" x14ac:dyDescent="0.15">
      <c r="A26" s="67">
        <v>16</v>
      </c>
      <c r="B26" s="72"/>
      <c r="C26" s="73"/>
      <c r="D26" s="74"/>
      <c r="E26" s="75"/>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9">
        <f t="shared" si="1"/>
        <v>0</v>
      </c>
      <c r="AL26" s="80">
        <f t="shared" si="0"/>
        <v>0</v>
      </c>
      <c r="AM26" s="312"/>
      <c r="AN26" s="312"/>
    </row>
    <row r="27" spans="1:40" ht="18" customHeight="1" x14ac:dyDescent="0.15">
      <c r="A27" s="67">
        <v>17</v>
      </c>
      <c r="B27" s="72"/>
      <c r="C27" s="73"/>
      <c r="D27" s="74"/>
      <c r="E27" s="75"/>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9">
        <f t="shared" si="1"/>
        <v>0</v>
      </c>
      <c r="AL27" s="80">
        <f t="shared" si="0"/>
        <v>0</v>
      </c>
      <c r="AM27" s="312"/>
      <c r="AN27" s="312"/>
    </row>
    <row r="28" spans="1:40" ht="18" customHeight="1" x14ac:dyDescent="0.15">
      <c r="A28" s="67">
        <v>18</v>
      </c>
      <c r="B28" s="72"/>
      <c r="C28" s="73"/>
      <c r="D28" s="74"/>
      <c r="E28" s="75"/>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9">
        <f t="shared" si="1"/>
        <v>0</v>
      </c>
      <c r="AL28" s="80">
        <f t="shared" si="0"/>
        <v>0</v>
      </c>
      <c r="AM28" s="312"/>
      <c r="AN28" s="312"/>
    </row>
    <row r="29" spans="1:40" ht="18" customHeight="1" x14ac:dyDescent="0.15">
      <c r="A29" s="67">
        <v>19</v>
      </c>
      <c r="B29" s="72"/>
      <c r="C29" s="73"/>
      <c r="D29" s="74"/>
      <c r="E29" s="75"/>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9">
        <f t="shared" si="1"/>
        <v>0</v>
      </c>
      <c r="AL29" s="80">
        <f t="shared" si="0"/>
        <v>0</v>
      </c>
      <c r="AM29" s="312"/>
      <c r="AN29" s="312"/>
    </row>
    <row r="30" spans="1:40" ht="18" customHeight="1" x14ac:dyDescent="0.15">
      <c r="A30" s="67">
        <v>20</v>
      </c>
      <c r="B30" s="72"/>
      <c r="C30" s="73"/>
      <c r="D30" s="74"/>
      <c r="E30" s="75"/>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9">
        <f t="shared" si="1"/>
        <v>0</v>
      </c>
      <c r="AL30" s="80">
        <f t="shared" si="0"/>
        <v>0</v>
      </c>
      <c r="AM30" s="312"/>
      <c r="AN30" s="312"/>
    </row>
    <row r="31" spans="1:40" ht="18" customHeight="1" x14ac:dyDescent="0.15">
      <c r="A31" s="282" t="s">
        <v>22</v>
      </c>
      <c r="B31" s="290"/>
      <c r="C31" s="290"/>
      <c r="D31" s="290"/>
      <c r="E31" s="290"/>
      <c r="F31" s="81">
        <f>+SUM(F11:F30)</f>
        <v>19</v>
      </c>
      <c r="G31" s="81">
        <f t="shared" ref="G31:AJ31" si="2">+SUM(G11:G30)</f>
        <v>20</v>
      </c>
      <c r="H31" s="81">
        <f t="shared" si="2"/>
        <v>27</v>
      </c>
      <c r="I31" s="81">
        <f t="shared" si="2"/>
        <v>31</v>
      </c>
      <c r="J31" s="81">
        <f t="shared" si="2"/>
        <v>34</v>
      </c>
      <c r="K31" s="81">
        <f t="shared" si="2"/>
        <v>14</v>
      </c>
      <c r="L31" s="81">
        <f t="shared" si="2"/>
        <v>14</v>
      </c>
      <c r="M31" s="81">
        <f t="shared" si="2"/>
        <v>27</v>
      </c>
      <c r="N31" s="81">
        <f t="shared" si="2"/>
        <v>22</v>
      </c>
      <c r="O31" s="81">
        <f t="shared" si="2"/>
        <v>29</v>
      </c>
      <c r="P31" s="81">
        <f t="shared" si="2"/>
        <v>24</v>
      </c>
      <c r="Q31" s="81">
        <f t="shared" si="2"/>
        <v>32</v>
      </c>
      <c r="R31" s="81">
        <f t="shared" si="2"/>
        <v>15</v>
      </c>
      <c r="S31" s="81">
        <f t="shared" si="2"/>
        <v>16</v>
      </c>
      <c r="T31" s="81">
        <f t="shared" si="2"/>
        <v>16</v>
      </c>
      <c r="U31" s="81">
        <f t="shared" si="2"/>
        <v>19</v>
      </c>
      <c r="V31" s="81">
        <f t="shared" si="2"/>
        <v>31</v>
      </c>
      <c r="W31" s="81">
        <f t="shared" si="2"/>
        <v>34</v>
      </c>
      <c r="X31" s="81">
        <f t="shared" si="2"/>
        <v>31</v>
      </c>
      <c r="Y31" s="81">
        <f t="shared" si="2"/>
        <v>12</v>
      </c>
      <c r="Z31" s="81">
        <f t="shared" si="2"/>
        <v>10</v>
      </c>
      <c r="AA31" s="81">
        <f t="shared" si="2"/>
        <v>23</v>
      </c>
      <c r="AB31" s="81">
        <f t="shared" si="2"/>
        <v>25</v>
      </c>
      <c r="AC31" s="81">
        <f t="shared" si="2"/>
        <v>31</v>
      </c>
      <c r="AD31" s="81">
        <f t="shared" si="2"/>
        <v>31</v>
      </c>
      <c r="AE31" s="81">
        <f t="shared" si="2"/>
        <v>32</v>
      </c>
      <c r="AF31" s="81">
        <f t="shared" si="2"/>
        <v>9</v>
      </c>
      <c r="AG31" s="81">
        <f t="shared" si="2"/>
        <v>16</v>
      </c>
      <c r="AH31" s="81">
        <f t="shared" si="2"/>
        <v>0</v>
      </c>
      <c r="AI31" s="81">
        <f t="shared" si="2"/>
        <v>0</v>
      </c>
      <c r="AJ31" s="81">
        <f t="shared" si="2"/>
        <v>0</v>
      </c>
      <c r="AK31" s="79">
        <f>+SUM(F31:AJ31)</f>
        <v>644</v>
      </c>
      <c r="AL31" s="80">
        <f>IF($AK$3="４週",AK31/4,AK31/(DAY(EOMONTH($F$9,0))/7))</f>
        <v>161</v>
      </c>
      <c r="AM31" s="313"/>
      <c r="AN31" s="313"/>
    </row>
    <row r="32" spans="1:40" ht="18" customHeight="1" x14ac:dyDescent="0.15">
      <c r="A32" s="290" t="s">
        <v>127</v>
      </c>
      <c r="B32" s="290"/>
      <c r="C32" s="290"/>
      <c r="D32" s="290"/>
      <c r="E32" s="283"/>
      <c r="F32" s="83">
        <v>8</v>
      </c>
      <c r="G32" s="83">
        <v>8</v>
      </c>
      <c r="H32" s="83">
        <v>8</v>
      </c>
      <c r="I32" s="83">
        <v>8</v>
      </c>
      <c r="J32" s="83">
        <v>8</v>
      </c>
      <c r="K32" s="83">
        <v>8</v>
      </c>
      <c r="L32" s="83">
        <v>8</v>
      </c>
      <c r="M32" s="83">
        <v>8</v>
      </c>
      <c r="N32" s="83">
        <v>8</v>
      </c>
      <c r="O32" s="83">
        <v>8</v>
      </c>
      <c r="P32" s="83">
        <v>8</v>
      </c>
      <c r="Q32" s="83">
        <v>8</v>
      </c>
      <c r="R32" s="83">
        <v>8</v>
      </c>
      <c r="S32" s="83">
        <v>8</v>
      </c>
      <c r="T32" s="83">
        <v>8</v>
      </c>
      <c r="U32" s="83">
        <v>8</v>
      </c>
      <c r="V32" s="83">
        <v>8</v>
      </c>
      <c r="W32" s="83">
        <v>8</v>
      </c>
      <c r="X32" s="83">
        <v>8</v>
      </c>
      <c r="Y32" s="83">
        <v>8</v>
      </c>
      <c r="Z32" s="83">
        <v>8</v>
      </c>
      <c r="AA32" s="83">
        <v>8</v>
      </c>
      <c r="AB32" s="83">
        <v>8</v>
      </c>
      <c r="AC32" s="83">
        <v>8</v>
      </c>
      <c r="AD32" s="83">
        <v>8</v>
      </c>
      <c r="AE32" s="83">
        <v>8</v>
      </c>
      <c r="AF32" s="83">
        <v>8</v>
      </c>
      <c r="AG32" s="83">
        <v>8</v>
      </c>
      <c r="AH32" s="83">
        <v>8</v>
      </c>
      <c r="AI32" s="83">
        <v>8</v>
      </c>
      <c r="AJ32" s="83">
        <v>8</v>
      </c>
      <c r="AK32" s="81"/>
      <c r="AL32" s="77"/>
      <c r="AM32" s="313"/>
      <c r="AN32" s="313"/>
    </row>
    <row r="33" spans="1:40" ht="15" customHeight="1" x14ac:dyDescent="0.15">
      <c r="A33" s="66"/>
      <c r="B33" s="66"/>
      <c r="C33" s="66"/>
      <c r="D33" s="66"/>
      <c r="E33" s="66"/>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66"/>
      <c r="AL33" s="66"/>
      <c r="AM33" s="58"/>
    </row>
    <row r="34" spans="1:40" ht="5.0999999999999996" customHeight="1" x14ac:dyDescent="0.15">
      <c r="A34" s="84"/>
      <c r="B34" s="84"/>
      <c r="C34" s="84"/>
      <c r="D34" s="85"/>
      <c r="E34" s="85"/>
      <c r="F34" s="85"/>
      <c r="G34" s="85"/>
      <c r="H34" s="85"/>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86"/>
      <c r="AK34" s="3"/>
      <c r="AL34" s="66"/>
      <c r="AM34" s="66"/>
      <c r="AN34" s="58"/>
    </row>
    <row r="35" spans="1:40" ht="5.0999999999999996" customHeight="1" x14ac:dyDescent="0.15">
      <c r="A35" s="84"/>
      <c r="B35" s="84"/>
      <c r="C35" s="84"/>
      <c r="D35" s="85"/>
      <c r="E35" s="85"/>
      <c r="F35" s="85"/>
      <c r="G35" s="85"/>
      <c r="H35" s="85"/>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86"/>
      <c r="AK35" s="3"/>
      <c r="AL35" s="66"/>
      <c r="AM35" s="66"/>
      <c r="AN35" s="58"/>
    </row>
    <row r="36" spans="1:40" ht="5.0999999999999996" customHeight="1" x14ac:dyDescent="0.15">
      <c r="A36" s="84"/>
      <c r="B36" s="84"/>
      <c r="C36" s="84"/>
      <c r="D36" s="85"/>
      <c r="E36" s="85"/>
      <c r="F36" s="85"/>
      <c r="G36" s="85"/>
      <c r="H36" s="85"/>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86"/>
      <c r="AK36" s="3"/>
      <c r="AL36" s="66"/>
      <c r="AM36" s="66"/>
      <c r="AN36" s="58"/>
    </row>
    <row r="37" spans="1:40" ht="18" customHeight="1" x14ac:dyDescent="0.15">
      <c r="A37" s="41" t="s">
        <v>128</v>
      </c>
      <c r="B37" s="3"/>
      <c r="D37" s="3"/>
      <c r="E37" s="3"/>
      <c r="F37" s="3"/>
      <c r="G37" s="3"/>
      <c r="H37" s="3"/>
      <c r="I37" s="3"/>
      <c r="J37" s="3"/>
      <c r="K37" s="3"/>
    </row>
    <row r="38" spans="1:40" ht="18" customHeight="1" x14ac:dyDescent="0.15">
      <c r="A38" s="87" t="s">
        <v>129</v>
      </c>
      <c r="B38" s="87"/>
      <c r="M38" s="41" t="s">
        <v>130</v>
      </c>
      <c r="N38" s="3"/>
      <c r="P38" s="3"/>
      <c r="Q38" s="3"/>
      <c r="R38" s="3"/>
      <c r="S38" s="3"/>
      <c r="T38" s="3"/>
      <c r="U38" s="88" t="str">
        <f>IF(COUNTIF(M40:M43,"○")&gt;1,"いずれか１つを選択してください。","")</f>
        <v/>
      </c>
      <c r="V38" s="3"/>
      <c r="W38" s="3"/>
      <c r="X38" s="3"/>
      <c r="Y38" s="3"/>
      <c r="Z38" s="3"/>
      <c r="AA38" s="3"/>
      <c r="AB38" s="3"/>
      <c r="AC38" s="3"/>
      <c r="AD38" s="3"/>
      <c r="AE38" s="3"/>
      <c r="AF38" s="3"/>
      <c r="AG38" s="3"/>
      <c r="AH38" s="3"/>
      <c r="AI38" s="3"/>
      <c r="AJ38" s="3"/>
      <c r="AK38" s="86"/>
      <c r="AL38" s="3"/>
      <c r="AM38" s="66"/>
      <c r="AN38" s="66"/>
    </row>
    <row r="39" spans="1:40" ht="18.75" customHeight="1" x14ac:dyDescent="0.15">
      <c r="A39" s="307"/>
      <c r="B39" s="307"/>
      <c r="C39" s="307"/>
      <c r="D39" s="89">
        <f>IF(S2=1,10,IF(S2=2,11,IF(S2=3,12,S2-3)))</f>
        <v>1</v>
      </c>
      <c r="E39" s="89">
        <f>IF(S2=1,11,IF(S2=2,12,S2-2))</f>
        <v>2</v>
      </c>
      <c r="F39" s="308">
        <f>IF(S2=1,12,S2-1)</f>
        <v>3</v>
      </c>
      <c r="G39" s="308"/>
      <c r="H39" s="308"/>
      <c r="I39" s="265" t="s">
        <v>131</v>
      </c>
      <c r="J39" s="265"/>
      <c r="K39" s="265"/>
      <c r="M39" s="282" t="s">
        <v>132</v>
      </c>
      <c r="N39" s="290"/>
      <c r="O39" s="290"/>
      <c r="P39" s="290"/>
      <c r="Q39" s="290"/>
      <c r="R39" s="290"/>
      <c r="S39" s="290"/>
      <c r="T39" s="290"/>
      <c r="U39" s="290"/>
      <c r="V39" s="290"/>
      <c r="W39" s="290"/>
      <c r="X39" s="290"/>
      <c r="Y39" s="290"/>
      <c r="Z39" s="290"/>
      <c r="AA39" s="290"/>
      <c r="AB39" s="290"/>
      <c r="AC39" s="290"/>
      <c r="AD39" s="290"/>
      <c r="AE39" s="290"/>
      <c r="AF39" s="290"/>
      <c r="AG39" s="290"/>
      <c r="AH39" s="309" t="s">
        <v>133</v>
      </c>
      <c r="AI39" s="310"/>
      <c r="AJ39" s="310"/>
      <c r="AK39" s="310"/>
      <c r="AL39" s="311"/>
      <c r="AM39" s="289" t="s">
        <v>134</v>
      </c>
      <c r="AN39" s="289"/>
    </row>
    <row r="40" spans="1:40" ht="18" customHeight="1" x14ac:dyDescent="0.15">
      <c r="A40" s="289" t="s">
        <v>196</v>
      </c>
      <c r="B40" s="289"/>
      <c r="C40" s="289"/>
      <c r="D40" s="90">
        <v>80</v>
      </c>
      <c r="E40" s="90">
        <v>80</v>
      </c>
      <c r="F40" s="291">
        <v>81</v>
      </c>
      <c r="G40" s="291"/>
      <c r="H40" s="291"/>
      <c r="I40" s="282">
        <f>SUM(D40:F40)</f>
        <v>241</v>
      </c>
      <c r="J40" s="290"/>
      <c r="K40" s="283"/>
      <c r="M40" s="292" t="s">
        <v>135</v>
      </c>
      <c r="N40" s="295" t="s">
        <v>136</v>
      </c>
      <c r="O40" s="296"/>
      <c r="P40" s="297"/>
      <c r="Q40" s="304" t="s">
        <v>137</v>
      </c>
      <c r="R40" s="305"/>
      <c r="S40" s="305"/>
      <c r="T40" s="305"/>
      <c r="U40" s="305"/>
      <c r="V40" s="305"/>
      <c r="W40" s="305"/>
      <c r="X40" s="305"/>
      <c r="Y40" s="305"/>
      <c r="Z40" s="305"/>
      <c r="AA40" s="305"/>
      <c r="AB40" s="305"/>
      <c r="AC40" s="305"/>
      <c r="AD40" s="305"/>
      <c r="AE40" s="305"/>
      <c r="AF40" s="305"/>
      <c r="AG40" s="306"/>
      <c r="AH40" s="286">
        <f>SUM(F32:AJ32)</f>
        <v>248</v>
      </c>
      <c r="AI40" s="287"/>
      <c r="AJ40" s="82" t="s">
        <v>138</v>
      </c>
      <c r="AK40" s="286">
        <f>ROUNDUP(AH40/450,0)</f>
        <v>1</v>
      </c>
      <c r="AL40" s="287"/>
      <c r="AM40" s="265">
        <f>MIN(AH40:AK42)</f>
        <v>1</v>
      </c>
      <c r="AN40" s="265"/>
    </row>
    <row r="41" spans="1:40" ht="18" customHeight="1" x14ac:dyDescent="0.15">
      <c r="A41" s="289"/>
      <c r="B41" s="289"/>
      <c r="C41" s="289"/>
      <c r="D41" s="90"/>
      <c r="E41" s="90"/>
      <c r="F41" s="291"/>
      <c r="G41" s="291"/>
      <c r="H41" s="291"/>
      <c r="I41" s="282"/>
      <c r="J41" s="290"/>
      <c r="K41" s="283"/>
      <c r="M41" s="293"/>
      <c r="N41" s="298"/>
      <c r="O41" s="299"/>
      <c r="P41" s="300"/>
      <c r="Q41" s="278" t="s">
        <v>139</v>
      </c>
      <c r="R41" s="279"/>
      <c r="S41" s="279"/>
      <c r="T41" s="279"/>
      <c r="U41" s="279"/>
      <c r="V41" s="279"/>
      <c r="W41" s="279"/>
      <c r="X41" s="279"/>
      <c r="Y41" s="279"/>
      <c r="Z41" s="279"/>
      <c r="AA41" s="279"/>
      <c r="AB41" s="279"/>
      <c r="AC41" s="279"/>
      <c r="AD41" s="279"/>
      <c r="AE41" s="279"/>
      <c r="AF41" s="279"/>
      <c r="AG41" s="280"/>
      <c r="AH41" s="282">
        <f>COUNTA(B12:B30)</f>
        <v>6</v>
      </c>
      <c r="AI41" s="290"/>
      <c r="AJ41" s="92" t="s">
        <v>140</v>
      </c>
      <c r="AK41" s="286">
        <f>ROUNDUP(AH41/10,0)</f>
        <v>1</v>
      </c>
      <c r="AL41" s="287"/>
      <c r="AM41" s="265"/>
      <c r="AN41" s="265"/>
    </row>
    <row r="42" spans="1:40" ht="18" customHeight="1" x14ac:dyDescent="0.15">
      <c r="A42" s="265" t="s">
        <v>131</v>
      </c>
      <c r="B42" s="265"/>
      <c r="C42" s="265"/>
      <c r="D42" s="68">
        <f>D40</f>
        <v>80</v>
      </c>
      <c r="E42" s="68">
        <f>E40</f>
        <v>80</v>
      </c>
      <c r="F42" s="282">
        <f>F40</f>
        <v>81</v>
      </c>
      <c r="G42" s="290"/>
      <c r="H42" s="283"/>
      <c r="I42" s="282">
        <f>SUM(D42:H42)</f>
        <v>241</v>
      </c>
      <c r="J42" s="290"/>
      <c r="K42" s="283"/>
      <c r="M42" s="294"/>
      <c r="N42" s="301"/>
      <c r="O42" s="302"/>
      <c r="P42" s="303"/>
      <c r="Q42" s="278" t="s">
        <v>141</v>
      </c>
      <c r="R42" s="279"/>
      <c r="S42" s="279"/>
      <c r="T42" s="279"/>
      <c r="U42" s="279"/>
      <c r="V42" s="279"/>
      <c r="W42" s="279"/>
      <c r="X42" s="279"/>
      <c r="Y42" s="279"/>
      <c r="Z42" s="279"/>
      <c r="AA42" s="279"/>
      <c r="AB42" s="279"/>
      <c r="AC42" s="279"/>
      <c r="AD42" s="279"/>
      <c r="AE42" s="279"/>
      <c r="AF42" s="279"/>
      <c r="AG42" s="280"/>
      <c r="AH42" s="286">
        <f>ROUNDDOWN(I44,1)</f>
        <v>80.3</v>
      </c>
      <c r="AI42" s="287"/>
      <c r="AJ42" s="93" t="s">
        <v>140</v>
      </c>
      <c r="AK42" s="286">
        <f>ROUNDUP(IF(X44="",AH42/40,IF(X44="○",AH42/50)),0)</f>
        <v>3</v>
      </c>
      <c r="AL42" s="287"/>
      <c r="AM42" s="265"/>
      <c r="AN42" s="265"/>
    </row>
    <row r="43" spans="1:40" ht="18" customHeight="1" x14ac:dyDescent="0.15">
      <c r="A43" s="58"/>
      <c r="B43" s="1"/>
      <c r="H43" s="3" t="s">
        <v>142</v>
      </c>
      <c r="M43" s="90"/>
      <c r="N43" s="278" t="s">
        <v>143</v>
      </c>
      <c r="O43" s="279"/>
      <c r="P43" s="279"/>
      <c r="Q43" s="279"/>
      <c r="R43" s="279"/>
      <c r="S43" s="279"/>
      <c r="T43" s="279"/>
      <c r="U43" s="279"/>
      <c r="V43" s="279"/>
      <c r="W43" s="279"/>
      <c r="X43" s="279"/>
      <c r="Y43" s="279"/>
      <c r="Z43" s="279"/>
      <c r="AA43" s="279"/>
      <c r="AB43" s="279"/>
      <c r="AC43" s="279"/>
      <c r="AD43" s="279"/>
      <c r="AE43" s="279"/>
      <c r="AF43" s="279"/>
      <c r="AG43" s="280"/>
      <c r="AH43" s="281"/>
      <c r="AI43" s="281"/>
      <c r="AJ43" s="281"/>
      <c r="AK43" s="281"/>
      <c r="AL43" s="281"/>
      <c r="AM43" s="282" cm="1">
        <f t="array" ref="AM43">ROUNDUP(_xlfn.IFS(AM40&lt;2,1,AND(AM40&lt;=2,AM40&lt;6),AM40-1,AM40&gt;=6,AM40/2*3),1)</f>
        <v>1</v>
      </c>
      <c r="AN43" s="283"/>
    </row>
    <row r="44" spans="1:40" ht="18" customHeight="1" x14ac:dyDescent="0.15">
      <c r="B44" s="58"/>
      <c r="I44" s="265">
        <f>I42/3</f>
        <v>80.333333333333329</v>
      </c>
      <c r="J44" s="265"/>
      <c r="K44" s="265"/>
      <c r="M44" s="94" t="s">
        <v>144</v>
      </c>
      <c r="N44" s="95"/>
      <c r="O44" s="96"/>
      <c r="P44" s="96"/>
      <c r="Q44" s="96"/>
      <c r="R44" s="96"/>
      <c r="S44" s="96"/>
      <c r="T44" s="96"/>
      <c r="U44" s="96"/>
      <c r="V44" s="96"/>
      <c r="W44" s="96"/>
      <c r="X44" s="284"/>
      <c r="Y44" s="285"/>
      <c r="Z44" s="96"/>
      <c r="AA44" s="96"/>
      <c r="AB44" s="96"/>
      <c r="AC44" s="96"/>
      <c r="AD44" s="96"/>
      <c r="AE44" s="96"/>
      <c r="AF44" s="96"/>
      <c r="AG44" s="96"/>
      <c r="AH44" s="96"/>
      <c r="AI44" s="96"/>
      <c r="AJ44" s="96"/>
      <c r="AK44" s="96"/>
      <c r="AL44" s="96"/>
      <c r="AM44" s="96"/>
      <c r="AN44" s="96"/>
    </row>
    <row r="45" spans="1:40" ht="14.25" customHeight="1" x14ac:dyDescent="0.15">
      <c r="B45" s="58"/>
      <c r="I45" s="66"/>
      <c r="J45" s="66"/>
      <c r="K45" s="66"/>
      <c r="M45" s="3" t="s">
        <v>145</v>
      </c>
      <c r="N45" s="88"/>
      <c r="O45" s="97"/>
      <c r="P45" s="97"/>
      <c r="Q45" s="97"/>
      <c r="R45" s="97"/>
      <c r="S45" s="97"/>
      <c r="T45" s="97"/>
      <c r="U45" s="97"/>
      <c r="V45" s="97"/>
      <c r="W45" s="97"/>
      <c r="X45" s="91"/>
      <c r="Y45" s="91"/>
      <c r="Z45" s="97"/>
      <c r="AA45" s="97"/>
      <c r="AB45" s="97"/>
      <c r="AC45" s="97"/>
      <c r="AD45" s="97"/>
      <c r="AE45" s="97"/>
      <c r="AF45" s="97"/>
      <c r="AG45" s="97"/>
      <c r="AH45" s="97"/>
      <c r="AI45" s="97"/>
      <c r="AJ45" s="97"/>
      <c r="AK45" s="97"/>
      <c r="AL45" s="97"/>
      <c r="AM45" s="97"/>
      <c r="AN45" s="97"/>
    </row>
    <row r="46" spans="1:40" ht="13.5" customHeight="1" x14ac:dyDescent="0.15">
      <c r="B46" s="58"/>
      <c r="I46" s="66"/>
      <c r="J46" s="66"/>
      <c r="K46" s="66"/>
      <c r="M46" s="3" t="s">
        <v>146</v>
      </c>
      <c r="N46" s="88"/>
      <c r="O46" s="97"/>
      <c r="P46" s="97"/>
      <c r="Q46" s="97"/>
      <c r="R46" s="97"/>
      <c r="S46" s="97"/>
      <c r="T46" s="97"/>
      <c r="U46" s="97"/>
      <c r="V46" s="97"/>
      <c r="W46" s="97"/>
      <c r="X46" s="91"/>
      <c r="Y46" s="91"/>
      <c r="Z46" s="97"/>
      <c r="AA46" s="97"/>
      <c r="AB46" s="97"/>
      <c r="AC46" s="97"/>
      <c r="AD46" s="97"/>
      <c r="AE46" s="97"/>
      <c r="AF46" s="97"/>
      <c r="AG46" s="97"/>
      <c r="AH46" s="97"/>
      <c r="AI46" s="97"/>
      <c r="AJ46" s="97"/>
      <c r="AK46" s="97"/>
      <c r="AL46" s="97"/>
      <c r="AM46" s="97"/>
      <c r="AN46" s="97"/>
    </row>
    <row r="47" spans="1:40" ht="13.5" customHeight="1" x14ac:dyDescent="0.15">
      <c r="A47" s="84"/>
      <c r="B47" s="84"/>
      <c r="C47" s="84"/>
      <c r="D47" s="84"/>
      <c r="E47" s="84"/>
      <c r="F47" s="84"/>
      <c r="G47" s="84"/>
      <c r="H47" s="84"/>
      <c r="I47" s="84"/>
      <c r="J47" s="3"/>
      <c r="K47" s="3"/>
      <c r="L47" s="3"/>
      <c r="M47" s="288" t="s">
        <v>147</v>
      </c>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row>
    <row r="48" spans="1:40" ht="4.5" customHeight="1" x14ac:dyDescent="0.15">
      <c r="A48" s="84"/>
      <c r="B48" s="84"/>
      <c r="C48" s="84"/>
      <c r="D48" s="84"/>
      <c r="E48" s="84"/>
      <c r="F48" s="84"/>
      <c r="G48" s="84"/>
      <c r="H48" s="84"/>
      <c r="I48" s="84"/>
      <c r="J48" s="3"/>
      <c r="K48" s="3"/>
      <c r="L48" s="3"/>
      <c r="M48" s="86"/>
      <c r="N48" s="3"/>
      <c r="W48" s="66"/>
      <c r="X48" s="3"/>
      <c r="Y48" s="3"/>
      <c r="Z48" s="3"/>
      <c r="AA48" s="3"/>
      <c r="AB48" s="3"/>
      <c r="AC48" s="3"/>
      <c r="AD48" s="3"/>
      <c r="AE48" s="3"/>
      <c r="AF48" s="3"/>
      <c r="AG48" s="3"/>
      <c r="AH48" s="3"/>
      <c r="AI48" s="3"/>
      <c r="AJ48" s="86"/>
      <c r="AK48" s="3"/>
      <c r="AL48" s="66"/>
      <c r="AM48" s="66"/>
      <c r="AN48" s="58"/>
    </row>
    <row r="49" spans="1:40" ht="21" customHeight="1" x14ac:dyDescent="0.15">
      <c r="A49" s="41" t="s">
        <v>148</v>
      </c>
      <c r="B49" s="1"/>
      <c r="C49" s="61"/>
      <c r="D49" s="61"/>
      <c r="E49" s="61"/>
      <c r="F49" s="61"/>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61"/>
      <c r="AM49" s="61"/>
      <c r="AN49" s="58"/>
    </row>
    <row r="50" spans="1:40" ht="24.95" customHeight="1" x14ac:dyDescent="0.15">
      <c r="A50" s="58"/>
      <c r="B50" s="66"/>
      <c r="C50" s="272" t="s">
        <v>121</v>
      </c>
      <c r="D50" s="273"/>
      <c r="E50" s="274" t="s">
        <v>24</v>
      </c>
      <c r="F50" s="274"/>
      <c r="G50" s="274"/>
      <c r="H50" s="274"/>
      <c r="I50" s="272" t="s">
        <v>194</v>
      </c>
      <c r="J50" s="273"/>
      <c r="K50" s="273"/>
      <c r="L50" s="273"/>
      <c r="M50" s="273"/>
      <c r="N50" s="275"/>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58"/>
    </row>
    <row r="51" spans="1:40" ht="18" customHeight="1" x14ac:dyDescent="0.15">
      <c r="A51" s="58"/>
      <c r="B51" s="66"/>
      <c r="C51" s="98" t="s">
        <v>149</v>
      </c>
      <c r="D51" s="98" t="s">
        <v>150</v>
      </c>
      <c r="E51" s="99" t="s">
        <v>149</v>
      </c>
      <c r="F51" s="277" t="s">
        <v>150</v>
      </c>
      <c r="G51" s="277"/>
      <c r="H51" s="277"/>
      <c r="I51" s="269" t="s">
        <v>149</v>
      </c>
      <c r="J51" s="270"/>
      <c r="K51" s="271"/>
      <c r="L51" s="269" t="s">
        <v>150</v>
      </c>
      <c r="M51" s="270"/>
      <c r="N51" s="271"/>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100"/>
      <c r="AM51" s="100"/>
      <c r="AN51" s="58"/>
    </row>
    <row r="52" spans="1:40" ht="18" customHeight="1" x14ac:dyDescent="0.15">
      <c r="A52" s="58"/>
      <c r="B52" s="68" t="s">
        <v>151</v>
      </c>
      <c r="C52" s="99">
        <f>COUNTIFS($B$11:$B$30,C$50,$C$11:$C$30,"A",$E$11:$E$30,"*")</f>
        <v>0</v>
      </c>
      <c r="D52" s="99">
        <f>COUNTIFS($B$11:$B$30,C$50,$C$11:$C$30,"B",$E$11:$E$30,"*")</f>
        <v>1</v>
      </c>
      <c r="E52" s="99">
        <f>COUNTIFS($B$11:$B$30,E$50,$C$11:$C$30,"A",$E$11:$E$30,"*")</f>
        <v>1</v>
      </c>
      <c r="F52" s="269">
        <f>COUNTIFS($B$11:$B$30,E$50,$C$11:$C$30,"B",$E$11:$E$30,"*")</f>
        <v>1</v>
      </c>
      <c r="G52" s="270"/>
      <c r="H52" s="271"/>
      <c r="I52" s="269">
        <f>COUNTIFS($B$11:$B$30,I$50,$C$11:$C$30,"A",$E$11:$E$30,"*")</f>
        <v>1</v>
      </c>
      <c r="J52" s="270"/>
      <c r="K52" s="271"/>
      <c r="L52" s="269">
        <f>COUNTIFS($B$11:$B$30,I$50,$C$11:$C$30,"B",$E$11:$E$30,"*")</f>
        <v>1</v>
      </c>
      <c r="M52" s="270"/>
      <c r="N52" s="271"/>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100"/>
      <c r="AM52" s="100"/>
      <c r="AN52" s="58"/>
    </row>
    <row r="53" spans="1:40" ht="18" customHeight="1" x14ac:dyDescent="0.15">
      <c r="A53" s="58"/>
      <c r="B53" s="69" t="s">
        <v>152</v>
      </c>
      <c r="C53" s="101"/>
      <c r="D53" s="101"/>
      <c r="E53" s="116">
        <f>COUNTIFS($B$11:$B$30,E$50,$C$11:$C$30,"C",$E$11:$E$30,"*")</f>
        <v>0</v>
      </c>
      <c r="F53" s="339">
        <f>COUNTIFS($B$11:$B$30,E$50,$C$11:$C$30,"D",$E$11:$E$30,"*")</f>
        <v>0</v>
      </c>
      <c r="G53" s="340"/>
      <c r="H53" s="341"/>
      <c r="I53" s="339">
        <f>COUNTIFS($B$11:$B$30,I$50,$C$11:$C$30,"C",$E$11:$E$30,"*")</f>
        <v>1</v>
      </c>
      <c r="J53" s="340"/>
      <c r="K53" s="341"/>
      <c r="L53" s="339">
        <f>COUNTIFS($B$11:$B$30,I$50,$C$11:$C$30,"D",$E$11:$E$30,"*")</f>
        <v>1</v>
      </c>
      <c r="M53" s="340"/>
      <c r="N53" s="341"/>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100"/>
      <c r="AM53" s="100"/>
      <c r="AN53" s="58"/>
    </row>
    <row r="54" spans="1:40" ht="18" customHeight="1" x14ac:dyDescent="0.15">
      <c r="A54" s="58"/>
      <c r="B54" s="69" t="s">
        <v>153</v>
      </c>
      <c r="C54" s="267"/>
      <c r="D54" s="333"/>
      <c r="E54" s="334">
        <f>IF($AK$3="４週",SUMIFS($AK$11:$AK$30,$B$11:$B$30,E50)/4/$AH$5,IF($AK$3="歴月",SUMIFS($AK$11:$AK$30,$B$11:$B$30,E50)/$AL$5,"記載する期間を選択してください"))</f>
        <v>1.4750000000000001</v>
      </c>
      <c r="F54" s="335"/>
      <c r="G54" s="335"/>
      <c r="H54" s="336"/>
      <c r="I54" s="337">
        <f>IF($AK$3="４週",SUMIFS($AK$11:$AK$30,$B$11:$B$30,I50)/4/$AH$5,IF($AK$3="歴月",SUMIFS($AK$11:$AK$30,$B$11:$B$30,I50)/$AL$5,"記載する期間を選択してください"))</f>
        <v>2.0499999999999998</v>
      </c>
      <c r="J54" s="335"/>
      <c r="K54" s="335"/>
      <c r="L54" s="335"/>
      <c r="M54" s="335"/>
      <c r="N54" s="338"/>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58"/>
    </row>
    <row r="55" spans="1:40" ht="5.0999999999999996" customHeight="1" x14ac:dyDescent="0.15">
      <c r="A55" s="58"/>
      <c r="B55" s="1"/>
      <c r="C55" s="102">
        <v>2</v>
      </c>
      <c r="D55" s="102"/>
      <c r="E55" s="102">
        <v>3</v>
      </c>
      <c r="F55" s="102"/>
      <c r="G55" s="102"/>
      <c r="H55" s="102"/>
      <c r="I55" s="102">
        <v>4</v>
      </c>
      <c r="J55" s="102"/>
      <c r="K55" s="102"/>
      <c r="L55" s="102"/>
      <c r="M55" s="102"/>
      <c r="N55" s="102"/>
      <c r="O55" s="102">
        <v>5</v>
      </c>
      <c r="P55" s="102"/>
      <c r="Q55" s="102"/>
      <c r="R55" s="102"/>
      <c r="S55" s="102"/>
      <c r="T55" s="102"/>
      <c r="U55" s="102">
        <v>6</v>
      </c>
      <c r="V55" s="102"/>
      <c r="W55" s="102"/>
      <c r="X55" s="102"/>
      <c r="Y55" s="102"/>
      <c r="Z55" s="102"/>
      <c r="AA55" s="102">
        <v>7</v>
      </c>
      <c r="AB55" s="102"/>
      <c r="AC55" s="102"/>
      <c r="AD55" s="102"/>
      <c r="AE55" s="102"/>
      <c r="AF55" s="102"/>
      <c r="AG55" s="102">
        <v>8</v>
      </c>
      <c r="AH55" s="102"/>
      <c r="AI55" s="102"/>
      <c r="AJ55" s="102"/>
      <c r="AK55" s="102"/>
      <c r="AL55" s="102">
        <v>9</v>
      </c>
      <c r="AM55" s="103"/>
      <c r="AN55" s="58"/>
    </row>
    <row r="56" spans="1:40" ht="15" customHeight="1" x14ac:dyDescent="0.15">
      <c r="A56" s="3" t="s">
        <v>154</v>
      </c>
      <c r="B56" s="104"/>
      <c r="C56" s="105"/>
      <c r="D56" s="105"/>
      <c r="E56" s="105"/>
      <c r="F56" s="106"/>
      <c r="G56" s="105"/>
      <c r="H56" s="102"/>
      <c r="I56" s="102"/>
      <c r="J56" s="102"/>
      <c r="K56" s="102"/>
      <c r="L56" s="102"/>
      <c r="M56" s="102"/>
      <c r="N56" s="102"/>
      <c r="O56" s="102"/>
      <c r="P56" s="102"/>
      <c r="Q56" s="102"/>
      <c r="R56" s="102">
        <v>6</v>
      </c>
      <c r="S56" s="102"/>
      <c r="T56" s="102"/>
      <c r="U56" s="102"/>
      <c r="V56" s="102"/>
      <c r="W56" s="102"/>
      <c r="X56" s="102">
        <v>7</v>
      </c>
      <c r="Y56" s="102"/>
      <c r="Z56" s="102"/>
      <c r="AA56" s="102"/>
      <c r="AB56" s="102"/>
      <c r="AC56" s="102"/>
      <c r="AD56" s="102">
        <v>8</v>
      </c>
      <c r="AE56" s="102"/>
      <c r="AF56" s="102"/>
      <c r="AG56" s="107"/>
      <c r="AH56" s="107"/>
      <c r="AI56" s="107"/>
      <c r="AJ56" s="107">
        <v>9</v>
      </c>
      <c r="AK56" s="108"/>
      <c r="AL56" s="108"/>
      <c r="AM56" s="58"/>
    </row>
    <row r="57" spans="1:40" s="3" customFormat="1" ht="15" customHeight="1" x14ac:dyDescent="0.15">
      <c r="A57" s="3" t="s">
        <v>155</v>
      </c>
      <c r="B57" s="84"/>
      <c r="C57" s="84"/>
      <c r="D57" s="84"/>
      <c r="E57" s="84"/>
      <c r="F57" s="84"/>
      <c r="G57" s="84"/>
      <c r="H57" s="41"/>
      <c r="I57" s="41"/>
      <c r="J57" s="41"/>
      <c r="K57" s="41"/>
      <c r="L57" s="41"/>
      <c r="M57" s="41"/>
    </row>
    <row r="58" spans="1:40" s="3" customFormat="1" ht="15" customHeight="1" x14ac:dyDescent="0.15">
      <c r="A58" s="3" t="s">
        <v>156</v>
      </c>
      <c r="B58" s="84"/>
      <c r="C58" s="84"/>
      <c r="D58" s="84"/>
      <c r="E58" s="84"/>
      <c r="F58" s="84"/>
      <c r="G58" s="84"/>
      <c r="H58" s="41"/>
      <c r="I58" s="41"/>
      <c r="J58" s="41"/>
      <c r="K58" s="41"/>
      <c r="L58" s="41"/>
      <c r="M58" s="41"/>
    </row>
    <row r="59" spans="1:40" s="3" customFormat="1" ht="15" customHeight="1" x14ac:dyDescent="0.15">
      <c r="A59" s="3" t="s">
        <v>157</v>
      </c>
      <c r="B59" s="84"/>
      <c r="C59" s="84"/>
      <c r="D59" s="84"/>
      <c r="E59" s="84"/>
      <c r="F59" s="84"/>
      <c r="G59" s="84"/>
      <c r="H59" s="41"/>
      <c r="I59" s="41"/>
      <c r="J59" s="41"/>
      <c r="K59" s="41"/>
      <c r="L59" s="41"/>
      <c r="M59" s="41"/>
    </row>
    <row r="60" spans="1:40" s="3" customFormat="1" ht="15" customHeight="1" x14ac:dyDescent="0.15">
      <c r="A60" s="3" t="s">
        <v>158</v>
      </c>
      <c r="B60" s="84"/>
      <c r="C60" s="84"/>
      <c r="D60" s="84"/>
      <c r="E60" s="84"/>
      <c r="F60" s="84"/>
      <c r="G60" s="84"/>
      <c r="H60" s="41"/>
      <c r="I60" s="41"/>
      <c r="J60" s="41"/>
      <c r="K60" s="41"/>
      <c r="L60" s="41"/>
      <c r="M60" s="41"/>
    </row>
    <row r="61" spans="1:40" ht="15" customHeight="1" x14ac:dyDescent="0.15">
      <c r="A61" s="3" t="s">
        <v>159</v>
      </c>
      <c r="B61" s="109"/>
      <c r="C61" s="3"/>
      <c r="D61" s="3"/>
      <c r="E61" s="3"/>
      <c r="F61" s="3"/>
      <c r="G61" s="3"/>
    </row>
    <row r="62" spans="1:40" ht="15" customHeight="1" x14ac:dyDescent="0.15">
      <c r="A62" s="3" t="s">
        <v>160</v>
      </c>
      <c r="B62" s="109"/>
      <c r="C62" s="3"/>
      <c r="D62" s="3"/>
      <c r="E62" s="3"/>
      <c r="F62" s="3"/>
      <c r="G62" s="3"/>
    </row>
    <row r="63" spans="1:40" ht="15" customHeight="1" x14ac:dyDescent="0.15">
      <c r="A63" s="3"/>
      <c r="B63" s="68" t="s">
        <v>161</v>
      </c>
      <c r="C63" s="265" t="s">
        <v>162</v>
      </c>
      <c r="D63" s="265"/>
      <c r="E63" s="265"/>
      <c r="F63" s="3"/>
      <c r="G63" s="3"/>
    </row>
    <row r="64" spans="1:40" ht="15" customHeight="1" x14ac:dyDescent="0.15">
      <c r="A64" s="3"/>
      <c r="B64" s="110" t="s">
        <v>122</v>
      </c>
      <c r="C64" s="266" t="s">
        <v>163</v>
      </c>
      <c r="D64" s="266"/>
      <c r="E64" s="266"/>
      <c r="F64" s="3"/>
      <c r="G64" s="3"/>
    </row>
    <row r="65" spans="1:7" ht="15" customHeight="1" x14ac:dyDescent="0.15">
      <c r="A65" s="3"/>
      <c r="B65" s="110" t="s">
        <v>124</v>
      </c>
      <c r="C65" s="266" t="s">
        <v>164</v>
      </c>
      <c r="D65" s="266"/>
      <c r="E65" s="266"/>
      <c r="F65" s="3"/>
      <c r="G65" s="3"/>
    </row>
    <row r="66" spans="1:7" ht="15" customHeight="1" x14ac:dyDescent="0.15">
      <c r="A66" s="3"/>
      <c r="B66" s="110" t="s">
        <v>125</v>
      </c>
      <c r="C66" s="266" t="s">
        <v>165</v>
      </c>
      <c r="D66" s="266"/>
      <c r="E66" s="266"/>
      <c r="F66" s="3"/>
      <c r="G66" s="3"/>
    </row>
    <row r="67" spans="1:7" ht="15" customHeight="1" x14ac:dyDescent="0.15">
      <c r="A67" s="3"/>
      <c r="B67" s="110" t="s">
        <v>126</v>
      </c>
      <c r="C67" s="266" t="s">
        <v>166</v>
      </c>
      <c r="D67" s="266"/>
      <c r="E67" s="266"/>
      <c r="F67" s="3"/>
      <c r="G67" s="3"/>
    </row>
    <row r="68" spans="1:7" ht="15" customHeight="1" x14ac:dyDescent="0.15">
      <c r="A68" s="3"/>
      <c r="B68" s="3" t="s">
        <v>167</v>
      </c>
      <c r="C68" s="3"/>
      <c r="D68" s="3"/>
      <c r="E68" s="3"/>
      <c r="F68" s="3"/>
      <c r="G68" s="3"/>
    </row>
    <row r="69" spans="1:7" ht="15" customHeight="1" x14ac:dyDescent="0.15">
      <c r="A69" s="3"/>
      <c r="B69" s="3" t="s">
        <v>168</v>
      </c>
      <c r="C69" s="3"/>
      <c r="D69" s="3"/>
      <c r="E69" s="3"/>
      <c r="F69" s="3"/>
      <c r="G69" s="3"/>
    </row>
    <row r="70" spans="1:7" ht="15" customHeight="1" x14ac:dyDescent="0.15">
      <c r="A70" s="3"/>
      <c r="B70" s="3" t="s">
        <v>169</v>
      </c>
      <c r="C70" s="3"/>
      <c r="D70" s="3"/>
      <c r="E70" s="3"/>
      <c r="F70" s="3"/>
      <c r="G70" s="3"/>
    </row>
    <row r="71" spans="1:7" ht="15" customHeight="1" x14ac:dyDescent="0.15">
      <c r="A71" s="3" t="s">
        <v>170</v>
      </c>
      <c r="B71" s="109"/>
      <c r="C71" s="3"/>
      <c r="D71" s="3"/>
      <c r="E71" s="3"/>
      <c r="F71" s="3"/>
      <c r="G71" s="3"/>
    </row>
    <row r="72" spans="1:7" ht="15" customHeight="1" x14ac:dyDescent="0.15">
      <c r="A72" s="3" t="s">
        <v>171</v>
      </c>
      <c r="B72" s="109"/>
      <c r="C72" s="3"/>
      <c r="D72" s="3"/>
      <c r="E72" s="3"/>
      <c r="F72" s="3"/>
      <c r="G72" s="3"/>
    </row>
    <row r="73" spans="1:7" ht="15" customHeight="1" x14ac:dyDescent="0.15">
      <c r="A73" s="3" t="s">
        <v>172</v>
      </c>
      <c r="B73" s="109"/>
      <c r="C73" s="3"/>
      <c r="D73" s="3"/>
      <c r="E73" s="3"/>
      <c r="F73" s="3"/>
      <c r="G73" s="3"/>
    </row>
    <row r="74" spans="1:7" ht="15" customHeight="1" x14ac:dyDescent="0.15">
      <c r="A74" s="3" t="s">
        <v>173</v>
      </c>
      <c r="B74" s="109"/>
      <c r="C74" s="3"/>
      <c r="D74" s="3"/>
      <c r="E74" s="3"/>
      <c r="F74" s="3"/>
      <c r="G74" s="3"/>
    </row>
    <row r="75" spans="1:7" ht="15" customHeight="1" x14ac:dyDescent="0.15">
      <c r="A75" s="3" t="s">
        <v>174</v>
      </c>
      <c r="B75" s="109"/>
      <c r="C75" s="3"/>
      <c r="D75" s="3"/>
      <c r="E75" s="3"/>
      <c r="F75" s="3"/>
      <c r="G75" s="3"/>
    </row>
    <row r="76" spans="1:7" ht="15" customHeight="1" x14ac:dyDescent="0.15">
      <c r="A76" s="3" t="s">
        <v>175</v>
      </c>
      <c r="B76" s="109"/>
      <c r="C76" s="3"/>
      <c r="D76" s="3"/>
      <c r="E76" s="3"/>
      <c r="F76" s="3"/>
      <c r="G76" s="3"/>
    </row>
    <row r="77" spans="1:7" ht="15" customHeight="1" x14ac:dyDescent="0.15">
      <c r="A77" s="3"/>
      <c r="B77" s="3" t="s">
        <v>176</v>
      </c>
      <c r="C77" s="3"/>
      <c r="D77" s="3"/>
      <c r="E77" s="3"/>
      <c r="F77" s="3"/>
      <c r="G77" s="3"/>
    </row>
    <row r="78" spans="1:7" ht="15" customHeight="1" x14ac:dyDescent="0.15">
      <c r="A78" s="3"/>
      <c r="B78" s="3" t="s">
        <v>177</v>
      </c>
      <c r="C78" s="3"/>
      <c r="D78" s="3"/>
      <c r="E78" s="3"/>
      <c r="F78" s="3"/>
      <c r="G78" s="3"/>
    </row>
    <row r="79" spans="1:7" ht="15" customHeight="1" x14ac:dyDescent="0.15">
      <c r="A79" s="3" t="s">
        <v>178</v>
      </c>
      <c r="B79" s="109"/>
      <c r="C79" s="3"/>
      <c r="D79" s="3"/>
      <c r="E79" s="3"/>
      <c r="F79" s="3"/>
      <c r="G79" s="3"/>
    </row>
    <row r="80" spans="1:7" ht="15" customHeight="1" x14ac:dyDescent="0.15">
      <c r="A80" s="3" t="s">
        <v>179</v>
      </c>
      <c r="B80" s="109"/>
      <c r="C80" s="3"/>
      <c r="D80" s="3"/>
      <c r="E80" s="3"/>
      <c r="F80" s="3"/>
      <c r="G80" s="3"/>
    </row>
    <row r="81" spans="1:7" ht="15" customHeight="1" x14ac:dyDescent="0.15">
      <c r="A81" s="3" t="s">
        <v>180</v>
      </c>
      <c r="B81" s="109"/>
      <c r="C81" s="3"/>
      <c r="D81" s="3"/>
      <c r="E81" s="3"/>
      <c r="F81" s="3"/>
      <c r="G81" s="3"/>
    </row>
    <row r="82" spans="1:7" ht="15" customHeight="1" x14ac:dyDescent="0.15">
      <c r="A82" s="3" t="s">
        <v>181</v>
      </c>
      <c r="B82" s="109"/>
      <c r="C82" s="3"/>
      <c r="D82" s="3"/>
      <c r="E82" s="3"/>
      <c r="F82" s="3"/>
      <c r="G82" s="3"/>
    </row>
    <row r="83" spans="1:7" ht="15" customHeight="1" x14ac:dyDescent="0.15">
      <c r="A83" s="3" t="s">
        <v>182</v>
      </c>
      <c r="B83" s="109"/>
      <c r="C83" s="3"/>
      <c r="D83" s="3"/>
      <c r="E83" s="3"/>
      <c r="F83" s="3"/>
      <c r="G83" s="3"/>
    </row>
    <row r="84" spans="1:7" ht="15" customHeight="1" x14ac:dyDescent="0.15">
      <c r="A84" s="3" t="s">
        <v>183</v>
      </c>
      <c r="B84" s="109"/>
      <c r="C84" s="3"/>
      <c r="D84" s="3"/>
      <c r="E84" s="3"/>
      <c r="F84" s="3"/>
      <c r="G84" s="3"/>
    </row>
    <row r="85" spans="1:7" ht="15" customHeight="1" x14ac:dyDescent="0.15">
      <c r="A85" s="3" t="s">
        <v>197</v>
      </c>
      <c r="B85" s="109"/>
      <c r="C85" s="3"/>
      <c r="D85" s="3"/>
      <c r="E85" s="3"/>
      <c r="F85" s="3"/>
      <c r="G85" s="3"/>
    </row>
    <row r="86" spans="1:7" ht="15" customHeight="1" x14ac:dyDescent="0.15">
      <c r="A86" s="3" t="s">
        <v>184</v>
      </c>
      <c r="B86" s="109"/>
      <c r="C86" s="3"/>
      <c r="D86" s="3"/>
      <c r="E86" s="3"/>
      <c r="F86" s="3"/>
      <c r="G86" s="3"/>
    </row>
    <row r="87" spans="1:7" ht="15" customHeight="1" x14ac:dyDescent="0.15">
      <c r="A87" s="115" t="s">
        <v>198</v>
      </c>
      <c r="B87" s="114"/>
    </row>
    <row r="88" spans="1:7" ht="15" customHeight="1" x14ac:dyDescent="0.15">
      <c r="A88" s="115" t="s">
        <v>199</v>
      </c>
      <c r="B88" s="114"/>
    </row>
    <row r="89" spans="1:7" ht="15" customHeight="1" x14ac:dyDescent="0.15">
      <c r="A89" s="115" t="s">
        <v>200</v>
      </c>
      <c r="B89" s="114"/>
    </row>
  </sheetData>
  <mergeCells count="136">
    <mergeCell ref="C5:I5"/>
    <mergeCell ref="J5:M5"/>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U52:W52"/>
    <mergeCell ref="X52:Z52"/>
    <mergeCell ref="AA52:AC52"/>
    <mergeCell ref="AD52:AF52"/>
    <mergeCell ref="AG52:AI52"/>
    <mergeCell ref="AJ52:AK52"/>
    <mergeCell ref="X51:Z51"/>
    <mergeCell ref="AA51:AC51"/>
    <mergeCell ref="AD51:AF51"/>
    <mergeCell ref="AG51:AI51"/>
    <mergeCell ref="AJ51:AK51"/>
    <mergeCell ref="U51:W51"/>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
  <dataValidations count="8">
    <dataValidation allowBlank="1" showInputMessage="1" sqref="B11:B12" xr:uid="{80B73276-7F0E-44F5-AEBD-6E3A9D382AE8}"/>
    <dataValidation type="list" allowBlank="1" showInputMessage="1" showErrorMessage="1" sqref="M40:M43 X44:Y44" xr:uid="{066B20C4-9921-4114-AAA9-F45265846E42}">
      <formula1>"○"</formula1>
    </dataValidation>
    <dataValidation type="list" allowBlank="1" showInputMessage="1" showErrorMessage="1" sqref="C11:C30" xr:uid="{FD1BB655-0E1F-408A-A1AF-4D477B4AC8DB}">
      <formula1>"A,B,C,D"</formula1>
    </dataValidation>
    <dataValidation operator="greaterThanOrEqual" allowBlank="1" showInputMessage="1" showErrorMessage="1" sqref="X38 I47:I48 U38 I34:I37 L34:L36 L47:L48" xr:uid="{D7CE5988-772A-49FE-96A8-0DEC6E056FF1}"/>
    <dataValidation type="whole" operator="greaterThanOrEqual" allowBlank="1" showInputMessage="1" showErrorMessage="1" sqref="D40:F41" xr:uid="{A08C2F8F-B183-43A3-8A91-BCF24B504F08}">
      <formula1>0</formula1>
    </dataValidation>
    <dataValidation type="list" allowBlank="1" showInputMessage="1" showErrorMessage="1" sqref="AK4:AN4" xr:uid="{B40A6B13-4DFD-40CE-B926-616CA67B35DA}">
      <formula1>"予定,実績"</formula1>
    </dataValidation>
    <dataValidation type="list" allowBlank="1" showInputMessage="1" showErrorMessage="1" sqref="AK3:AN3" xr:uid="{F38CB156-8ECD-4F21-99B7-689624B71A9F}">
      <formula1>"４週,歴月"</formula1>
    </dataValidation>
    <dataValidation type="list" allowBlank="1" showInputMessage="1" sqref="B13:B30" xr:uid="{EA3F6815-4D48-4844-AC92-DBBE9740040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提出書類一覧</vt:lpstr>
      <vt:lpstr>登録申請書</vt:lpstr>
      <vt:lpstr>管理者経歴書  </vt:lpstr>
      <vt:lpstr>サ責経歴書  </vt:lpstr>
      <vt:lpstr>苦情解決措置の概要</vt:lpstr>
      <vt:lpstr>勤務形態一覧表</vt:lpstr>
      <vt:lpstr>勤務形態一覧表（記載例）</vt:lpstr>
      <vt:lpstr>'サ責経歴書  '!Print_Area</vt:lpstr>
      <vt:lpstr>'管理者経歴書  '!Print_Area</vt:lpstr>
      <vt:lpstr>勤務形態一覧表!Print_Area</vt:lpstr>
      <vt:lpstr>'勤務形態一覧表（記載例）'!Print_Area</vt:lpstr>
      <vt:lpstr>苦情解決措置の概要!Print_Area</vt:lpstr>
      <vt:lpstr>提出書類一覧!Print_Area</vt:lpstr>
      <vt:lpstr>登録申請書!Print_Area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山口　洲</dc:creator>
  <cp:keywords/>
  <dc:description/>
  <cp:lastModifiedBy>北村　梨乃</cp:lastModifiedBy>
  <cp:revision>0</cp:revision>
  <cp:lastPrinted>2026-02-04T04:11:46Z</cp:lastPrinted>
  <dcterms:created xsi:type="dcterms:W3CDTF">1601-01-01T00:00:00Z</dcterms:created>
  <dcterms:modified xsi:type="dcterms:W3CDTF">2026-02-24T04:50:59Z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2025-11-07T02:09:08Z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50920ce1-d500-421c-b0a7-8e114723ddcf</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